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ushmoorcouncil.sharepoint.com/sites/CorporatePlanning/PolicyAndConservation/Ecology/BiodivNetGain/Monitoring Fees/"/>
    </mc:Choice>
  </mc:AlternateContent>
  <xr:revisionPtr revIDLastSave="57" documentId="8_{84F69500-C59C-4B5A-A79E-EC2FBB297601}" xr6:coauthVersionLast="47" xr6:coauthVersionMax="47" xr10:uidLastSave="{0B21E31F-A1DF-4D7A-98D2-A11218D7650A}"/>
  <workbookProtection workbookAlgorithmName="SHA-512" workbookHashValue="u6lKMYoWgPUm5y5a1SCj0TM7pafPlTNm5izRNgqNV8RkUaW6dXyU4SnLvBRnYYYy6XtNnZOfiP1OUcjtx7Vl+Q==" workbookSaltValue="ONlqdjdPRsqfNHX1BVhWqg==" workbookSpinCount="100000" lockStructure="1"/>
  <bookViews>
    <workbookView xWindow="-108" yWindow="-108" windowWidth="30936" windowHeight="16896" xr2:uid="{A958592F-2453-4221-86E7-085226E5EA69}"/>
  </bookViews>
  <sheets>
    <sheet name="Calculator" sheetId="1" r:id="rId1"/>
    <sheet name="Assumptions" sheetId="7" state="hidden" r:id="rId2"/>
    <sheet name="Small Site Costs" sheetId="3" state="hidden" r:id="rId3"/>
    <sheet name="Medium Site Costs" sheetId="4" state="hidden" r:id="rId4"/>
    <sheet name="Large Site Costs" sheetId="5" state="hidden" r:id="rId5"/>
    <sheet name="Lists"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C22" i="5"/>
  <c r="D22" i="5" s="1"/>
  <c r="C22" i="4"/>
  <c r="D22" i="4" s="1"/>
  <c r="E22" i="4" s="1"/>
  <c r="F22" i="4" s="1"/>
  <c r="G22" i="4" s="1"/>
  <c r="H22" i="4" s="1"/>
  <c r="I22" i="4" s="1"/>
  <c r="C33" i="5"/>
  <c r="D33" i="5" s="1"/>
  <c r="C33" i="4"/>
  <c r="D33" i="4" s="1"/>
  <c r="E33" i="4" s="1"/>
  <c r="F33" i="4" s="1"/>
  <c r="G33" i="4" s="1"/>
  <c r="H33" i="4" s="1"/>
  <c r="I33" i="4" s="1"/>
  <c r="J33" i="4" s="1"/>
  <c r="C33" i="3"/>
  <c r="D33" i="3" s="1"/>
  <c r="E33" i="3" s="1"/>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C22" i="3"/>
  <c r="D22" i="3" s="1"/>
  <c r="E22" i="3" s="1"/>
  <c r="F22" i="3" s="1"/>
  <c r="G22" i="3" s="1"/>
  <c r="H22" i="3" s="1"/>
  <c r="I22" i="3" s="1"/>
  <c r="J22" i="3" s="1"/>
  <c r="K22" i="3" s="1"/>
  <c r="L22" i="3" s="1"/>
  <c r="M22" i="3" s="1"/>
  <c r="N22" i="3" s="1"/>
  <c r="O22" i="3" s="1"/>
  <c r="P22" i="3" s="1"/>
  <c r="Q22" i="3" s="1"/>
  <c r="R22" i="3" s="1"/>
  <c r="S22" i="3" s="1"/>
  <c r="T22" i="3" s="1"/>
  <c r="U22" i="3" s="1"/>
  <c r="V22" i="3" s="1"/>
  <c r="W22" i="3" s="1"/>
  <c r="X22" i="3" s="1"/>
  <c r="Y22" i="3" s="1"/>
  <c r="Z22" i="3" s="1"/>
  <c r="AA22" i="3" s="1"/>
  <c r="AB22" i="3" s="1"/>
  <c r="AC22" i="3" s="1"/>
  <c r="AD22" i="3" s="1"/>
  <c r="AE22" i="3" s="1"/>
  <c r="AF22" i="3" s="1"/>
  <c r="C11" i="5"/>
  <c r="D11" i="5" s="1"/>
  <c r="E11" i="5" s="1"/>
  <c r="C11" i="4"/>
  <c r="D11" i="4" s="1"/>
  <c r="E11" i="4" s="1"/>
  <c r="F11" i="4" s="1"/>
  <c r="G11" i="4" s="1"/>
  <c r="H11" i="4" s="1"/>
  <c r="I11" i="4" s="1"/>
  <c r="J11" i="4" s="1"/>
  <c r="C11" i="3"/>
  <c r="D11" i="3" s="1"/>
  <c r="E11" i="3" s="1"/>
  <c r="F11" i="3" s="1"/>
  <c r="G11" i="3" s="1"/>
  <c r="H11" i="3" s="1"/>
  <c r="I11" i="3" s="1"/>
  <c r="J11" i="3" s="1"/>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E22" i="5" l="1"/>
  <c r="J22" i="4"/>
  <c r="E33" i="5"/>
  <c r="F33" i="5" s="1"/>
  <c r="G33" i="5" s="1"/>
  <c r="H33" i="5" s="1"/>
  <c r="I33" i="5" s="1"/>
  <c r="J33" i="5" s="1"/>
  <c r="K33" i="5" s="1"/>
  <c r="L33" i="5" s="1"/>
  <c r="K33" i="4"/>
  <c r="L33" i="4" s="1"/>
  <c r="M33" i="4" s="1"/>
  <c r="N33" i="4" s="1"/>
  <c r="O33" i="4" s="1"/>
  <c r="P33" i="4" s="1"/>
  <c r="Q33" i="4" s="1"/>
  <c r="R33" i="4" s="1"/>
  <c r="F11" i="5"/>
  <c r="K11" i="4"/>
  <c r="L11" i="4" s="1"/>
  <c r="M11" i="4" s="1"/>
  <c r="N11" i="4" s="1"/>
  <c r="O11" i="4" s="1"/>
  <c r="P11" i="4" s="1"/>
  <c r="Q11" i="4" s="1"/>
  <c r="R11" i="4" s="1"/>
  <c r="F22" i="5" l="1"/>
  <c r="K22" i="4"/>
  <c r="M33" i="5"/>
  <c r="S33" i="4"/>
  <c r="G11" i="5"/>
  <c r="S11" i="4"/>
  <c r="G22" i="5" l="1"/>
  <c r="L22" i="4"/>
  <c r="N33" i="5"/>
  <c r="T33" i="4"/>
  <c r="H11" i="5"/>
  <c r="T11" i="4"/>
  <c r="H22" i="5" l="1"/>
  <c r="M22" i="4"/>
  <c r="O33" i="5"/>
  <c r="U33" i="4"/>
  <c r="I11" i="5"/>
  <c r="U11" i="4"/>
  <c r="I22" i="5" l="1"/>
  <c r="N22" i="4"/>
  <c r="P33" i="5"/>
  <c r="V33" i="4"/>
  <c r="J11" i="5"/>
  <c r="V11" i="4"/>
  <c r="J22" i="5" l="1"/>
  <c r="O22" i="4"/>
  <c r="Q33" i="5"/>
  <c r="W33" i="4"/>
  <c r="K11" i="5"/>
  <c r="W11" i="4"/>
  <c r="K22" i="5" l="1"/>
  <c r="P22" i="4"/>
  <c r="R33" i="5"/>
  <c r="X33" i="4"/>
  <c r="L11" i="5"/>
  <c r="X11" i="4"/>
  <c r="L22" i="5" l="1"/>
  <c r="Q22" i="4"/>
  <c r="S33" i="5"/>
  <c r="Y33" i="4"/>
  <c r="M11" i="5"/>
  <c r="Y11" i="4"/>
  <c r="M22" i="5" l="1"/>
  <c r="R22" i="4"/>
  <c r="T33" i="5"/>
  <c r="Z33" i="4"/>
  <c r="N11" i="5"/>
  <c r="Z11" i="4"/>
  <c r="AF31" i="5"/>
  <c r="AE31" i="5"/>
  <c r="AD31" i="5"/>
  <c r="AC31" i="5"/>
  <c r="AB31" i="5"/>
  <c r="AB32" i="5" s="1"/>
  <c r="AA31" i="5"/>
  <c r="Z31" i="5"/>
  <c r="Y31" i="5"/>
  <c r="X31" i="5"/>
  <c r="W31" i="5"/>
  <c r="V31" i="5"/>
  <c r="U31" i="5"/>
  <c r="T31" i="5"/>
  <c r="T32" i="5" s="1"/>
  <c r="S31" i="5"/>
  <c r="R31" i="5"/>
  <c r="Q31" i="5"/>
  <c r="P31" i="5"/>
  <c r="O31" i="5"/>
  <c r="N31" i="5"/>
  <c r="M31" i="5"/>
  <c r="L31" i="5"/>
  <c r="L32" i="5" s="1"/>
  <c r="L34" i="5" s="1"/>
  <c r="K31" i="5"/>
  <c r="J31" i="5"/>
  <c r="I31" i="5"/>
  <c r="H31" i="5"/>
  <c r="G31" i="5"/>
  <c r="F31" i="5"/>
  <c r="E31" i="5"/>
  <c r="D31" i="5"/>
  <c r="D32" i="5" s="1"/>
  <c r="D34" i="5" s="1"/>
  <c r="C31" i="5"/>
  <c r="B31" i="5"/>
  <c r="AF31" i="4"/>
  <c r="AE31" i="4"/>
  <c r="AD31" i="4"/>
  <c r="AC31" i="4"/>
  <c r="AB31" i="4"/>
  <c r="AB32" i="4" s="1"/>
  <c r="AA31" i="4"/>
  <c r="Z31" i="4"/>
  <c r="Y31" i="4"/>
  <c r="Y32" i="4" s="1"/>
  <c r="Y34" i="4" s="1"/>
  <c r="X31" i="4"/>
  <c r="W31" i="4"/>
  <c r="V31" i="4"/>
  <c r="U31" i="4"/>
  <c r="T31" i="4"/>
  <c r="T32" i="4" s="1"/>
  <c r="T34" i="4" s="1"/>
  <c r="S31" i="4"/>
  <c r="R31" i="4"/>
  <c r="R32" i="4" s="1"/>
  <c r="R34" i="4" s="1"/>
  <c r="Q31" i="4"/>
  <c r="Q32" i="4" s="1"/>
  <c r="Q34" i="4" s="1"/>
  <c r="P31" i="4"/>
  <c r="O31" i="4"/>
  <c r="N31" i="4"/>
  <c r="M31" i="4"/>
  <c r="L31" i="4"/>
  <c r="L32" i="4" s="1"/>
  <c r="L34" i="4" s="1"/>
  <c r="K31" i="4"/>
  <c r="J31" i="4"/>
  <c r="J32" i="4" s="1"/>
  <c r="J34" i="4" s="1"/>
  <c r="I31" i="4"/>
  <c r="I32" i="4" s="1"/>
  <c r="I34" i="4" s="1"/>
  <c r="H31" i="4"/>
  <c r="G31" i="4"/>
  <c r="F31" i="4"/>
  <c r="E31" i="4"/>
  <c r="D31" i="4"/>
  <c r="D32" i="4" s="1"/>
  <c r="D34" i="4" s="1"/>
  <c r="C31" i="4"/>
  <c r="B31" i="4"/>
  <c r="B32" i="4" s="1"/>
  <c r="AF20" i="5"/>
  <c r="AE20" i="5"/>
  <c r="AD20" i="5"/>
  <c r="AC20" i="5"/>
  <c r="AB20" i="5"/>
  <c r="AA20" i="5"/>
  <c r="Z20" i="5"/>
  <c r="Z21" i="5" s="1"/>
  <c r="Y20" i="5"/>
  <c r="X20" i="5"/>
  <c r="W20" i="5"/>
  <c r="V20" i="5"/>
  <c r="U20" i="5"/>
  <c r="T20" i="5"/>
  <c r="S20" i="5"/>
  <c r="R20" i="5"/>
  <c r="R21" i="5" s="1"/>
  <c r="Q20" i="5"/>
  <c r="P20" i="5"/>
  <c r="O20" i="5"/>
  <c r="N20" i="5"/>
  <c r="M20" i="5"/>
  <c r="L20" i="5"/>
  <c r="K20" i="5"/>
  <c r="J20" i="5"/>
  <c r="J21" i="5" s="1"/>
  <c r="J23" i="5" s="1"/>
  <c r="I20" i="5"/>
  <c r="H20" i="5"/>
  <c r="G20" i="5"/>
  <c r="F20" i="5"/>
  <c r="E20" i="5"/>
  <c r="D20" i="5"/>
  <c r="C20" i="5"/>
  <c r="B20" i="5"/>
  <c r="B21" i="5" s="1"/>
  <c r="AF20" i="4"/>
  <c r="AF21" i="4" s="1"/>
  <c r="AE20" i="4"/>
  <c r="AD20" i="4"/>
  <c r="AD21" i="4" s="1"/>
  <c r="AC20" i="4"/>
  <c r="AC21" i="4" s="1"/>
  <c r="AB20" i="4"/>
  <c r="AA20" i="4"/>
  <c r="Z20" i="4"/>
  <c r="Y20" i="4"/>
  <c r="X20" i="4"/>
  <c r="X21" i="4" s="1"/>
  <c r="W20" i="4"/>
  <c r="V20" i="4"/>
  <c r="V21" i="4" s="1"/>
  <c r="U20" i="4"/>
  <c r="U21" i="4" s="1"/>
  <c r="T20" i="4"/>
  <c r="S20" i="4"/>
  <c r="R20" i="4"/>
  <c r="Q20" i="4"/>
  <c r="P20" i="4"/>
  <c r="P21" i="4" s="1"/>
  <c r="P23" i="4" s="1"/>
  <c r="O20" i="4"/>
  <c r="N20" i="4"/>
  <c r="N21" i="4" s="1"/>
  <c r="N23" i="4" s="1"/>
  <c r="M20" i="4"/>
  <c r="M21" i="4" s="1"/>
  <c r="M23" i="4" s="1"/>
  <c r="L20" i="4"/>
  <c r="K20" i="4"/>
  <c r="J20" i="4"/>
  <c r="I20" i="4"/>
  <c r="H20" i="4"/>
  <c r="H21" i="4" s="1"/>
  <c r="H23" i="4" s="1"/>
  <c r="G20" i="4"/>
  <c r="F20" i="4"/>
  <c r="F21" i="4" s="1"/>
  <c r="F23" i="4" s="1"/>
  <c r="E20" i="4"/>
  <c r="E21" i="4" s="1"/>
  <c r="E23" i="4" s="1"/>
  <c r="D20" i="4"/>
  <c r="C20" i="4"/>
  <c r="B20" i="4"/>
  <c r="AF9" i="5"/>
  <c r="AE9" i="5"/>
  <c r="AD9" i="5"/>
  <c r="AD10" i="5" s="1"/>
  <c r="AC9" i="5"/>
  <c r="AB9" i="5"/>
  <c r="AB10" i="5" s="1"/>
  <c r="AA9" i="5"/>
  <c r="AA10" i="5" s="1"/>
  <c r="Z9" i="5"/>
  <c r="Y9" i="5"/>
  <c r="X9" i="5"/>
  <c r="W9" i="5"/>
  <c r="V9" i="5"/>
  <c r="V10" i="5" s="1"/>
  <c r="U9" i="5"/>
  <c r="T9" i="5"/>
  <c r="T10" i="5" s="1"/>
  <c r="S9" i="5"/>
  <c r="S10" i="5" s="1"/>
  <c r="R9" i="5"/>
  <c r="Q9" i="5"/>
  <c r="P9" i="5"/>
  <c r="O9" i="5"/>
  <c r="N9" i="5"/>
  <c r="N10" i="5" s="1"/>
  <c r="M9" i="5"/>
  <c r="L9" i="5"/>
  <c r="L10" i="5" s="1"/>
  <c r="L12" i="5" s="1"/>
  <c r="K9" i="5"/>
  <c r="K10" i="5" s="1"/>
  <c r="K12" i="5" s="1"/>
  <c r="J9" i="5"/>
  <c r="I9" i="5"/>
  <c r="H9" i="5"/>
  <c r="G9" i="5"/>
  <c r="F9" i="5"/>
  <c r="F10" i="5" s="1"/>
  <c r="F12" i="5" s="1"/>
  <c r="E9" i="5"/>
  <c r="D9" i="5"/>
  <c r="D10" i="5" s="1"/>
  <c r="D12" i="5" s="1"/>
  <c r="C9" i="5"/>
  <c r="C10" i="5" s="1"/>
  <c r="C12" i="5" s="1"/>
  <c r="B9" i="5"/>
  <c r="AF9" i="4"/>
  <c r="AE9" i="4"/>
  <c r="AD9" i="4"/>
  <c r="AC9" i="4"/>
  <c r="AB9" i="4"/>
  <c r="AB10" i="4" s="1"/>
  <c r="AA9" i="4"/>
  <c r="Z9" i="4"/>
  <c r="Z10" i="4" s="1"/>
  <c r="Y9" i="4"/>
  <c r="Y10" i="4" s="1"/>
  <c r="Y12" i="4" s="1"/>
  <c r="X9" i="4"/>
  <c r="W9" i="4"/>
  <c r="V9" i="4"/>
  <c r="U9" i="4"/>
  <c r="T9" i="4"/>
  <c r="T10" i="4" s="1"/>
  <c r="T12" i="4" s="1"/>
  <c r="S9" i="4"/>
  <c r="R9" i="4"/>
  <c r="R10" i="4" s="1"/>
  <c r="R12" i="4" s="1"/>
  <c r="Q9" i="4"/>
  <c r="Q10" i="4" s="1"/>
  <c r="Q12" i="4" s="1"/>
  <c r="P9" i="4"/>
  <c r="O9" i="4"/>
  <c r="N9" i="4"/>
  <c r="M9" i="4"/>
  <c r="L9" i="4"/>
  <c r="L10" i="4" s="1"/>
  <c r="L12" i="4" s="1"/>
  <c r="K9" i="4"/>
  <c r="J9" i="4"/>
  <c r="J10" i="4" s="1"/>
  <c r="J12" i="4" s="1"/>
  <c r="I9" i="4"/>
  <c r="I10" i="4" s="1"/>
  <c r="I12" i="4" s="1"/>
  <c r="H9" i="4"/>
  <c r="G9" i="4"/>
  <c r="F9" i="4"/>
  <c r="E9" i="4"/>
  <c r="D9" i="4"/>
  <c r="D10" i="4" s="1"/>
  <c r="D12" i="4" s="1"/>
  <c r="C9" i="4"/>
  <c r="B9" i="4"/>
  <c r="B10" i="4" s="1"/>
  <c r="AF31" i="3"/>
  <c r="AE31" i="3"/>
  <c r="AE32" i="3" s="1"/>
  <c r="AD31" i="3"/>
  <c r="AC31" i="3"/>
  <c r="AB31" i="3"/>
  <c r="AA31" i="3"/>
  <c r="Z31" i="3"/>
  <c r="Y31" i="3"/>
  <c r="Y32" i="3" s="1"/>
  <c r="X31" i="3"/>
  <c r="W31" i="3"/>
  <c r="W32" i="3" s="1"/>
  <c r="V31" i="3"/>
  <c r="U31" i="3"/>
  <c r="T31" i="3"/>
  <c r="S31" i="3"/>
  <c r="R31" i="3"/>
  <c r="Q31" i="3"/>
  <c r="Q32" i="3" s="1"/>
  <c r="P31" i="3"/>
  <c r="O31" i="3"/>
  <c r="N31" i="3"/>
  <c r="M31" i="3"/>
  <c r="L31" i="3"/>
  <c r="K31" i="3"/>
  <c r="J31" i="3"/>
  <c r="I31" i="3"/>
  <c r="I32" i="3" s="1"/>
  <c r="I34" i="3" s="1"/>
  <c r="H31" i="3"/>
  <c r="G31" i="3"/>
  <c r="F31" i="3"/>
  <c r="E31" i="3"/>
  <c r="D31" i="3"/>
  <c r="C31" i="3"/>
  <c r="AF20" i="3"/>
  <c r="AE20" i="3"/>
  <c r="AD20" i="3"/>
  <c r="AD21" i="3" s="1"/>
  <c r="AC20" i="3"/>
  <c r="AC21" i="3" s="1"/>
  <c r="AB20" i="3"/>
  <c r="AA20" i="3"/>
  <c r="AA21" i="3" s="1"/>
  <c r="Z20" i="3"/>
  <c r="Y20" i="3"/>
  <c r="X20" i="3"/>
  <c r="W20" i="3"/>
  <c r="V20" i="3"/>
  <c r="V21" i="3" s="1"/>
  <c r="U20" i="3"/>
  <c r="U21" i="3" s="1"/>
  <c r="T20" i="3"/>
  <c r="S20" i="3"/>
  <c r="S21" i="3" s="1"/>
  <c r="R20" i="3"/>
  <c r="Q20" i="3"/>
  <c r="P20" i="3"/>
  <c r="O20" i="3"/>
  <c r="N20" i="3"/>
  <c r="N21" i="3" s="1"/>
  <c r="N23" i="3" s="1"/>
  <c r="M20" i="3"/>
  <c r="M21" i="3" s="1"/>
  <c r="M23" i="3" s="1"/>
  <c r="L20" i="3"/>
  <c r="K20" i="3"/>
  <c r="K21" i="3" s="1"/>
  <c r="K23" i="3" s="1"/>
  <c r="J20" i="3"/>
  <c r="I20" i="3"/>
  <c r="H20" i="3"/>
  <c r="G20" i="3"/>
  <c r="F20" i="3"/>
  <c r="F21" i="3" s="1"/>
  <c r="F23" i="3" s="1"/>
  <c r="E20" i="3"/>
  <c r="E21" i="3" s="1"/>
  <c r="E23" i="3" s="1"/>
  <c r="D20" i="3"/>
  <c r="C20" i="3"/>
  <c r="C21" i="3" s="1"/>
  <c r="C23" i="3" s="1"/>
  <c r="B31" i="3"/>
  <c r="B20" i="3"/>
  <c r="AF9" i="3"/>
  <c r="AE9" i="3"/>
  <c r="AD9" i="3"/>
  <c r="AC9" i="3"/>
  <c r="AB9" i="3"/>
  <c r="AA9" i="3"/>
  <c r="Z9" i="3"/>
  <c r="Y9" i="3"/>
  <c r="X9" i="3"/>
  <c r="W9" i="3"/>
  <c r="V9" i="3"/>
  <c r="U9" i="3"/>
  <c r="T9" i="3"/>
  <c r="T10" i="3" s="1"/>
  <c r="T12" i="3" s="1"/>
  <c r="S9" i="3"/>
  <c r="R9" i="3"/>
  <c r="Q9" i="3"/>
  <c r="P9" i="3"/>
  <c r="O9" i="3"/>
  <c r="N9" i="3"/>
  <c r="M9" i="3"/>
  <c r="L9" i="3"/>
  <c r="K9" i="3"/>
  <c r="J9" i="3"/>
  <c r="I9" i="3"/>
  <c r="H9" i="3"/>
  <c r="G9" i="3"/>
  <c r="F9" i="3"/>
  <c r="F10" i="3" s="1"/>
  <c r="F12" i="3" s="1"/>
  <c r="E9" i="3"/>
  <c r="D9" i="3"/>
  <c r="D10" i="3" s="1"/>
  <c r="D12" i="3" s="1"/>
  <c r="C9" i="3"/>
  <c r="B9" i="3"/>
  <c r="AG30" i="5"/>
  <c r="AG19" i="5"/>
  <c r="AG8" i="5"/>
  <c r="AG30" i="4"/>
  <c r="AG19" i="4"/>
  <c r="AG8" i="4"/>
  <c r="AG30" i="3"/>
  <c r="AG19" i="3"/>
  <c r="AG8" i="3"/>
  <c r="F32" i="5" l="1"/>
  <c r="F34" i="5" s="1"/>
  <c r="N32" i="5"/>
  <c r="N34" i="5" s="1"/>
  <c r="V32" i="5"/>
  <c r="AD32" i="5"/>
  <c r="G21" i="5"/>
  <c r="G23" i="5" s="1"/>
  <c r="O21" i="5"/>
  <c r="AE21" i="5"/>
  <c r="H21" i="5"/>
  <c r="H23" i="5" s="1"/>
  <c r="P21" i="5"/>
  <c r="X21" i="5"/>
  <c r="AF21" i="5"/>
  <c r="C32" i="5"/>
  <c r="C34" i="5" s="1"/>
  <c r="K32" i="5"/>
  <c r="K34" i="5" s="1"/>
  <c r="S32" i="5"/>
  <c r="S34" i="5" s="1"/>
  <c r="AA32" i="5"/>
  <c r="W21" i="5"/>
  <c r="Z32" i="4"/>
  <c r="Z34" i="4" s="1"/>
  <c r="J32" i="3"/>
  <c r="J34" i="3" s="1"/>
  <c r="R32" i="3"/>
  <c r="Z32" i="3"/>
  <c r="G32" i="3"/>
  <c r="G34" i="3" s="1"/>
  <c r="O32" i="3"/>
  <c r="O34" i="3" s="1"/>
  <c r="G10" i="5"/>
  <c r="G12" i="5" s="1"/>
  <c r="I21" i="4"/>
  <c r="I23" i="4" s="1"/>
  <c r="C21" i="5"/>
  <c r="C23" i="5" s="1"/>
  <c r="S21" i="5"/>
  <c r="AA21" i="5"/>
  <c r="M32" i="4"/>
  <c r="M34" i="4" s="1"/>
  <c r="AC32" i="4"/>
  <c r="O32" i="5"/>
  <c r="O34" i="5" s="1"/>
  <c r="W10" i="4"/>
  <c r="W12" i="4" s="1"/>
  <c r="Q10" i="5"/>
  <c r="K21" i="4"/>
  <c r="K23" i="4" s="1"/>
  <c r="S21" i="4"/>
  <c r="E21" i="5"/>
  <c r="E23" i="5" s="1"/>
  <c r="M21" i="5"/>
  <c r="M23" i="5" s="1"/>
  <c r="U21" i="5"/>
  <c r="AC21" i="5"/>
  <c r="G32" i="4"/>
  <c r="G34" i="4" s="1"/>
  <c r="O32" i="4"/>
  <c r="O34" i="4" s="1"/>
  <c r="W32" i="4"/>
  <c r="W34" i="4" s="1"/>
  <c r="AE32" i="4"/>
  <c r="I32" i="5"/>
  <c r="I34" i="5" s="1"/>
  <c r="Q32" i="5"/>
  <c r="Q34" i="5" s="1"/>
  <c r="Y32" i="5"/>
  <c r="U10" i="4"/>
  <c r="U12" i="4" s="1"/>
  <c r="AC10" i="4"/>
  <c r="AE10" i="5"/>
  <c r="Y21" i="4"/>
  <c r="E32" i="4"/>
  <c r="E34" i="4" s="1"/>
  <c r="G32" i="5"/>
  <c r="G34" i="5" s="1"/>
  <c r="W32" i="5"/>
  <c r="AE32" i="5"/>
  <c r="AE10" i="4"/>
  <c r="C21" i="4"/>
  <c r="C23" i="4" s="1"/>
  <c r="AA21" i="4"/>
  <c r="E10" i="4"/>
  <c r="E12" i="4" s="1"/>
  <c r="W10" i="5"/>
  <c r="G10" i="4"/>
  <c r="G12" i="4" s="1"/>
  <c r="Y10" i="5"/>
  <c r="M10" i="4"/>
  <c r="M12" i="4" s="1"/>
  <c r="O10" i="5"/>
  <c r="Q21" i="4"/>
  <c r="Q23" i="4" s="1"/>
  <c r="K21" i="5"/>
  <c r="K23" i="5" s="1"/>
  <c r="U32" i="4"/>
  <c r="U34" i="4" s="1"/>
  <c r="O10" i="4"/>
  <c r="O12" i="4" s="1"/>
  <c r="I10" i="5"/>
  <c r="I12" i="5" s="1"/>
  <c r="B21" i="3"/>
  <c r="B23" i="3" s="1"/>
  <c r="G21" i="3"/>
  <c r="G23" i="3" s="1"/>
  <c r="O21" i="3"/>
  <c r="O23" i="3" s="1"/>
  <c r="W21" i="3"/>
  <c r="AE21" i="3"/>
  <c r="C32" i="3"/>
  <c r="C34" i="3" s="1"/>
  <c r="K32" i="3"/>
  <c r="K34" i="3" s="1"/>
  <c r="S32" i="3"/>
  <c r="AA32" i="3"/>
  <c r="F10" i="4"/>
  <c r="F12" i="4" s="1"/>
  <c r="N10" i="4"/>
  <c r="N12" i="4" s="1"/>
  <c r="V10" i="4"/>
  <c r="V12" i="4" s="1"/>
  <c r="AD10" i="4"/>
  <c r="H10" i="5"/>
  <c r="H12" i="5" s="1"/>
  <c r="P10" i="5"/>
  <c r="X10" i="5"/>
  <c r="AF10" i="5"/>
  <c r="B21" i="4"/>
  <c r="B23" i="4" s="1"/>
  <c r="J21" i="4"/>
  <c r="J23" i="4" s="1"/>
  <c r="R21" i="4"/>
  <c r="Z21" i="4"/>
  <c r="D21" i="5"/>
  <c r="D23" i="5" s="1"/>
  <c r="L21" i="5"/>
  <c r="L23" i="5" s="1"/>
  <c r="T21" i="5"/>
  <c r="AB21" i="5"/>
  <c r="F32" i="4"/>
  <c r="F34" i="4" s="1"/>
  <c r="N32" i="4"/>
  <c r="N34" i="4" s="1"/>
  <c r="V32" i="4"/>
  <c r="V34" i="4" s="1"/>
  <c r="AD32" i="4"/>
  <c r="H32" i="5"/>
  <c r="H34" i="5" s="1"/>
  <c r="P32" i="5"/>
  <c r="P34" i="5" s="1"/>
  <c r="X32" i="5"/>
  <c r="AF32" i="5"/>
  <c r="B32" i="3"/>
  <c r="B34" i="3" s="1"/>
  <c r="I21" i="3"/>
  <c r="I23" i="3" s="1"/>
  <c r="Q21" i="3"/>
  <c r="Q23" i="3" s="1"/>
  <c r="Y21" i="3"/>
  <c r="E32" i="3"/>
  <c r="E34" i="3" s="1"/>
  <c r="M32" i="3"/>
  <c r="M34" i="3" s="1"/>
  <c r="U32" i="3"/>
  <c r="AC32" i="3"/>
  <c r="H10" i="4"/>
  <c r="H12" i="4" s="1"/>
  <c r="P10" i="4"/>
  <c r="P12" i="4" s="1"/>
  <c r="X10" i="4"/>
  <c r="X12" i="4" s="1"/>
  <c r="AF10" i="4"/>
  <c r="B10" i="5"/>
  <c r="B12" i="5" s="1"/>
  <c r="J10" i="5"/>
  <c r="J12" i="5" s="1"/>
  <c r="R10" i="5"/>
  <c r="Z10" i="5"/>
  <c r="D21" i="4"/>
  <c r="D23" i="4" s="1"/>
  <c r="L21" i="4"/>
  <c r="L23" i="4" s="1"/>
  <c r="T21" i="4"/>
  <c r="AB21" i="4"/>
  <c r="F21" i="5"/>
  <c r="F23" i="5" s="1"/>
  <c r="N21" i="5"/>
  <c r="V21" i="5"/>
  <c r="AD21" i="5"/>
  <c r="H32" i="4"/>
  <c r="H34" i="4" s="1"/>
  <c r="P32" i="4"/>
  <c r="P34" i="4" s="1"/>
  <c r="X32" i="4"/>
  <c r="X34" i="4" s="1"/>
  <c r="AF32" i="4"/>
  <c r="B32" i="5"/>
  <c r="J32" i="5"/>
  <c r="J34" i="5" s="1"/>
  <c r="R32" i="5"/>
  <c r="R34" i="5" s="1"/>
  <c r="Z32" i="5"/>
  <c r="AF21" i="3"/>
  <c r="AB32" i="3"/>
  <c r="J21" i="3"/>
  <c r="J23" i="3" s="1"/>
  <c r="R21" i="3"/>
  <c r="R23" i="3" s="1"/>
  <c r="Z21" i="3"/>
  <c r="F32" i="3"/>
  <c r="F34" i="3" s="1"/>
  <c r="N32" i="3"/>
  <c r="N34" i="3" s="1"/>
  <c r="V32" i="3"/>
  <c r="AD32" i="3"/>
  <c r="X21" i="3"/>
  <c r="L32" i="3"/>
  <c r="L34" i="3" s="1"/>
  <c r="H21" i="3"/>
  <c r="H23" i="3" s="1"/>
  <c r="T32" i="3"/>
  <c r="D21" i="3"/>
  <c r="D23" i="3" s="1"/>
  <c r="L21" i="3"/>
  <c r="L23" i="3" s="1"/>
  <c r="T21" i="3"/>
  <c r="AB21" i="3"/>
  <c r="H32" i="3"/>
  <c r="H34" i="3" s="1"/>
  <c r="P32" i="3"/>
  <c r="P34" i="3" s="1"/>
  <c r="X32" i="3"/>
  <c r="AF32" i="3"/>
  <c r="C10" i="4"/>
  <c r="C12" i="4" s="1"/>
  <c r="K10" i="4"/>
  <c r="K12" i="4" s="1"/>
  <c r="S10" i="4"/>
  <c r="S12" i="4" s="1"/>
  <c r="AA10" i="4"/>
  <c r="E10" i="5"/>
  <c r="E12" i="5" s="1"/>
  <c r="M10" i="5"/>
  <c r="M12" i="5" s="1"/>
  <c r="U10" i="5"/>
  <c r="AC10" i="5"/>
  <c r="G21" i="4"/>
  <c r="G23" i="4" s="1"/>
  <c r="O21" i="4"/>
  <c r="O23" i="4" s="1"/>
  <c r="W21" i="4"/>
  <c r="AE21" i="4"/>
  <c r="I21" i="5"/>
  <c r="I23" i="5" s="1"/>
  <c r="Q21" i="5"/>
  <c r="Y21" i="5"/>
  <c r="C32" i="4"/>
  <c r="C34" i="4" s="1"/>
  <c r="K32" i="4"/>
  <c r="K34" i="4" s="1"/>
  <c r="S32" i="4"/>
  <c r="S34" i="4" s="1"/>
  <c r="AA32" i="4"/>
  <c r="E32" i="5"/>
  <c r="E34" i="5" s="1"/>
  <c r="M32" i="5"/>
  <c r="M34" i="5" s="1"/>
  <c r="U32" i="5"/>
  <c r="AC32" i="5"/>
  <c r="P21" i="3"/>
  <c r="P23" i="3" s="1"/>
  <c r="D32" i="3"/>
  <c r="D34" i="3" s="1"/>
  <c r="B23" i="5"/>
  <c r="B12" i="4"/>
  <c r="B34" i="4"/>
  <c r="N22" i="5"/>
  <c r="R23" i="4"/>
  <c r="S22" i="4"/>
  <c r="U33" i="5"/>
  <c r="T34" i="5"/>
  <c r="AA33" i="4"/>
  <c r="O11" i="5"/>
  <c r="N12" i="5"/>
  <c r="AA11" i="4"/>
  <c r="Z12" i="4"/>
  <c r="Q34" i="3"/>
  <c r="N10" i="3"/>
  <c r="N12" i="3" s="1"/>
  <c r="V10" i="3"/>
  <c r="V12" i="3" s="1"/>
  <c r="K10" i="3"/>
  <c r="K12" i="3" s="1"/>
  <c r="AA10" i="3"/>
  <c r="AA12" i="3" s="1"/>
  <c r="AD10" i="3"/>
  <c r="AD12" i="3" s="1"/>
  <c r="AG9" i="3"/>
  <c r="L10" i="3"/>
  <c r="L12" i="3" s="1"/>
  <c r="E10" i="3"/>
  <c r="E12" i="3" s="1"/>
  <c r="S10" i="3"/>
  <c r="S12" i="3" s="1"/>
  <c r="C10" i="3"/>
  <c r="C12" i="3" s="1"/>
  <c r="O10" i="3"/>
  <c r="O12" i="3" s="1"/>
  <c r="AE10" i="3"/>
  <c r="AE12" i="3" s="1"/>
  <c r="W10" i="3"/>
  <c r="W12" i="3" s="1"/>
  <c r="G10" i="3"/>
  <c r="G12" i="3" s="1"/>
  <c r="I10" i="3"/>
  <c r="I12" i="3" s="1"/>
  <c r="Q10" i="3"/>
  <c r="Q12" i="3" s="1"/>
  <c r="Y10" i="3"/>
  <c r="Y12" i="3" s="1"/>
  <c r="AG31" i="3"/>
  <c r="AG20" i="5"/>
  <c r="AG31" i="4"/>
  <c r="AG9" i="4"/>
  <c r="M10" i="3"/>
  <c r="M12" i="3" s="1"/>
  <c r="U10" i="3"/>
  <c r="U12" i="3" s="1"/>
  <c r="AC10" i="3"/>
  <c r="AC12" i="3" s="1"/>
  <c r="AG20" i="3"/>
  <c r="AG20" i="4"/>
  <c r="AG31" i="5"/>
  <c r="AG9" i="5"/>
  <c r="X10" i="3"/>
  <c r="X12" i="3" s="1"/>
  <c r="AF10" i="3"/>
  <c r="AF12" i="3" s="1"/>
  <c r="P10" i="3"/>
  <c r="P12" i="3" s="1"/>
  <c r="H10" i="3"/>
  <c r="H12" i="3" s="1"/>
  <c r="AB10" i="3"/>
  <c r="AB12" i="3" s="1"/>
  <c r="Z10" i="3"/>
  <c r="Z12" i="3" s="1"/>
  <c r="R10" i="3"/>
  <c r="R12" i="3" s="1"/>
  <c r="J10" i="3"/>
  <c r="J12" i="3" s="1"/>
  <c r="B10" i="3"/>
  <c r="AG21" i="5" l="1"/>
  <c r="AG10" i="5"/>
  <c r="AG32" i="5"/>
  <c r="AG32" i="4"/>
  <c r="AG10" i="4"/>
  <c r="AG21" i="3"/>
  <c r="AG32" i="3"/>
  <c r="B34" i="5"/>
  <c r="AG21" i="4"/>
  <c r="O22" i="5"/>
  <c r="N23" i="5"/>
  <c r="T22" i="4"/>
  <c r="S23" i="4"/>
  <c r="V33" i="5"/>
  <c r="U34" i="5"/>
  <c r="AB33" i="4"/>
  <c r="AA34" i="4"/>
  <c r="P11" i="5"/>
  <c r="O12" i="5"/>
  <c r="AB11" i="4"/>
  <c r="AA12" i="4"/>
  <c r="R34" i="3"/>
  <c r="S23" i="3"/>
  <c r="B12" i="3"/>
  <c r="AG12" i="3" s="1"/>
  <c r="E15" i="1" s="1"/>
  <c r="AG10" i="3"/>
  <c r="P22" i="5" l="1"/>
  <c r="O23" i="5"/>
  <c r="U22" i="4"/>
  <c r="T23" i="4"/>
  <c r="W33" i="5"/>
  <c r="V34" i="5"/>
  <c r="AC33" i="4"/>
  <c r="AB34" i="4"/>
  <c r="Q11" i="5"/>
  <c r="P12" i="5"/>
  <c r="AC11" i="4"/>
  <c r="AB12" i="4"/>
  <c r="S34" i="3"/>
  <c r="T23" i="3"/>
  <c r="Q22" i="5" l="1"/>
  <c r="P23" i="5"/>
  <c r="V22" i="4"/>
  <c r="U23" i="4"/>
  <c r="X33" i="5"/>
  <c r="W34" i="5"/>
  <c r="AD33" i="4"/>
  <c r="AC34" i="4"/>
  <c r="R11" i="5"/>
  <c r="Q12" i="5"/>
  <c r="AD11" i="4"/>
  <c r="AC12" i="4"/>
  <c r="T34" i="3"/>
  <c r="U23" i="3"/>
  <c r="R22" i="5" l="1"/>
  <c r="Q23" i="5"/>
  <c r="W22" i="4"/>
  <c r="V23" i="4"/>
  <c r="Y33" i="5"/>
  <c r="X34" i="5"/>
  <c r="AE33" i="4"/>
  <c r="AD34" i="4"/>
  <c r="S11" i="5"/>
  <c r="R12" i="5"/>
  <c r="AE11" i="4"/>
  <c r="AD12" i="4"/>
  <c r="U34" i="3"/>
  <c r="V23" i="3"/>
  <c r="S22" i="5" l="1"/>
  <c r="R23" i="5"/>
  <c r="X22" i="4"/>
  <c r="W23" i="4"/>
  <c r="Z33" i="5"/>
  <c r="Y34" i="5"/>
  <c r="AF33" i="4"/>
  <c r="AF34" i="4" s="1"/>
  <c r="AE34" i="4"/>
  <c r="T11" i="5"/>
  <c r="S12" i="5"/>
  <c r="AF11" i="4"/>
  <c r="AF12" i="4" s="1"/>
  <c r="AE12" i="4"/>
  <c r="V34" i="3"/>
  <c r="W23" i="3"/>
  <c r="T22" i="5" l="1"/>
  <c r="S23" i="5"/>
  <c r="Y22" i="4"/>
  <c r="X23" i="4"/>
  <c r="AA33" i="5"/>
  <c r="Z34" i="5"/>
  <c r="AG34" i="4"/>
  <c r="G16" i="1" s="1"/>
  <c r="U11" i="5"/>
  <c r="T12" i="5"/>
  <c r="AG12" i="4"/>
  <c r="E16" i="1" s="1"/>
  <c r="W34" i="3"/>
  <c r="X23" i="3"/>
  <c r="T23" i="5" l="1"/>
  <c r="U22" i="5"/>
  <c r="Y23" i="4"/>
  <c r="Z22" i="4"/>
  <c r="AB33" i="5"/>
  <c r="AA34" i="5"/>
  <c r="V11" i="5"/>
  <c r="U12" i="5"/>
  <c r="X34" i="3"/>
  <c r="Y23" i="3"/>
  <c r="V22" i="5" l="1"/>
  <c r="U23" i="5"/>
  <c r="AA22" i="4"/>
  <c r="Z23" i="4"/>
  <c r="AC33" i="5"/>
  <c r="AB34" i="5"/>
  <c r="W11" i="5"/>
  <c r="V12" i="5"/>
  <c r="Y34" i="3"/>
  <c r="Z23" i="3"/>
  <c r="W22" i="5" l="1"/>
  <c r="V23" i="5"/>
  <c r="AB22" i="4"/>
  <c r="AA23" i="4"/>
  <c r="AD33" i="5"/>
  <c r="AC34" i="5"/>
  <c r="X11" i="5"/>
  <c r="W12" i="5"/>
  <c r="Z34" i="3"/>
  <c r="AA23" i="3"/>
  <c r="X22" i="5" l="1"/>
  <c r="W23" i="5"/>
  <c r="AC22" i="4"/>
  <c r="AB23" i="4"/>
  <c r="AE33" i="5"/>
  <c r="AD34" i="5"/>
  <c r="Y11" i="5"/>
  <c r="X12" i="5"/>
  <c r="AA34" i="3"/>
  <c r="AB23" i="3"/>
  <c r="Y22" i="5" l="1"/>
  <c r="X23" i="5"/>
  <c r="AD22" i="4"/>
  <c r="AC23" i="4"/>
  <c r="AF33" i="5"/>
  <c r="AF34" i="5" s="1"/>
  <c r="AE34" i="5"/>
  <c r="Z11" i="5"/>
  <c r="Y12" i="5"/>
  <c r="AB34" i="3"/>
  <c r="AC23" i="3"/>
  <c r="Z22" i="5" l="1"/>
  <c r="Y23" i="5"/>
  <c r="AE22" i="4"/>
  <c r="AD23" i="4"/>
  <c r="AG34" i="5"/>
  <c r="G17" i="1" s="1"/>
  <c r="AA11" i="5"/>
  <c r="Z12" i="5"/>
  <c r="AC34" i="3"/>
  <c r="AD23" i="3"/>
  <c r="AA22" i="5" l="1"/>
  <c r="Z23" i="5"/>
  <c r="AF22" i="4"/>
  <c r="AF23" i="4" s="1"/>
  <c r="AE23" i="4"/>
  <c r="AB11" i="5"/>
  <c r="AA12" i="5"/>
  <c r="AD34" i="3"/>
  <c r="AF23" i="3"/>
  <c r="AE23" i="3"/>
  <c r="AB22" i="5" l="1"/>
  <c r="AA23" i="5"/>
  <c r="AG23" i="4"/>
  <c r="F16" i="1" s="1"/>
  <c r="AG23" i="3"/>
  <c r="F15" i="1" s="1"/>
  <c r="AC11" i="5"/>
  <c r="AB12" i="5"/>
  <c r="AF34" i="3"/>
  <c r="AE34" i="3"/>
  <c r="AB23" i="5" l="1"/>
  <c r="AC22" i="5"/>
  <c r="AD11" i="5"/>
  <c r="AC12" i="5"/>
  <c r="AG34" i="3"/>
  <c r="G15" i="1" s="1"/>
  <c r="AD22" i="5" l="1"/>
  <c r="AC23" i="5"/>
  <c r="AE11" i="5"/>
  <c r="AD12" i="5"/>
  <c r="AE22" i="5" l="1"/>
  <c r="AD23" i="5"/>
  <c r="AF11" i="5"/>
  <c r="AF12" i="5" s="1"/>
  <c r="AE12" i="5"/>
  <c r="AF22" i="5" l="1"/>
  <c r="AF23" i="5" s="1"/>
  <c r="AE23" i="5"/>
  <c r="AG12" i="5"/>
  <c r="E17" i="1" s="1"/>
  <c r="AG23" i="5" l="1"/>
  <c r="F17" i="1" s="1"/>
</calcChain>
</file>

<file path=xl/sharedStrings.xml><?xml version="1.0" encoding="utf-8"?>
<sst xmlns="http://schemas.openxmlformats.org/spreadsheetml/2006/main" count="286" uniqueCount="45">
  <si>
    <t>Rushmoor Biodiversity Net Gain (BNG) Monitoring Calculator</t>
  </si>
  <si>
    <t>Monitoring Fee</t>
  </si>
  <si>
    <t>Monitoring Fee Summary Table</t>
  </si>
  <si>
    <t>Technical difficulty:</t>
  </si>
  <si>
    <t>Size:</t>
  </si>
  <si>
    <t>Low</t>
  </si>
  <si>
    <t>Assumptions</t>
  </si>
  <si>
    <t>Notes</t>
  </si>
  <si>
    <t>Officer Day Rates</t>
  </si>
  <si>
    <t>Ecologist Day Rate</t>
  </si>
  <si>
    <t>Inflation</t>
  </si>
  <si>
    <t>Additional Cost to LPA per site</t>
  </si>
  <si>
    <t>Small Site Monitoring Costs</t>
  </si>
  <si>
    <t>Year</t>
  </si>
  <si>
    <t>Current</t>
  </si>
  <si>
    <t>Total</t>
  </si>
  <si>
    <t>Management Plan Review</t>
  </si>
  <si>
    <t>Yes</t>
  </si>
  <si>
    <t>Monitoring Year</t>
  </si>
  <si>
    <t>Site Visit</t>
  </si>
  <si>
    <t>Ecology Officer Time (days)</t>
  </si>
  <si>
    <t>Ecology Officer Cost (£)</t>
  </si>
  <si>
    <t>SubTotal (£)</t>
  </si>
  <si>
    <t>Yearly Total (£)</t>
  </si>
  <si>
    <t>Medium Site Monitoring Costs</t>
  </si>
  <si>
    <t>Large Site Monitoring Costs</t>
  </si>
  <si>
    <t>Site Size</t>
  </si>
  <si>
    <t>Technical Difficulty</t>
  </si>
  <si>
    <t>No</t>
  </si>
  <si>
    <t>How technically difficult are the habitats being created or enhanced?</t>
  </si>
  <si>
    <t>What size is the BNG Scheme (number of units)?</t>
  </si>
  <si>
    <t>High or Very High</t>
  </si>
  <si>
    <t xml:space="preserve">Low Difficulty </t>
  </si>
  <si>
    <t xml:space="preserve">Medium Difficulty </t>
  </si>
  <si>
    <t>Medium Difficulty</t>
  </si>
  <si>
    <t>Low Difficulty</t>
  </si>
  <si>
    <t xml:space="preserve">Moderate Difficulty </t>
  </si>
  <si>
    <t>Small (0 to 2.0 units)</t>
  </si>
  <si>
    <t>Medium (2.1 to 10.0 units)</t>
  </si>
  <si>
    <t>Large (10.1+ units)</t>
  </si>
  <si>
    <t xml:space="preserve">High or Very High Difficulty </t>
  </si>
  <si>
    <t xml:space="preserve">To cover additional costs to the LPA included in monitoring across the full 30 years of monitoring the site. This might include costs related to site visits, software subscriptions, training for colleagues, etc. Some of these costs (e.g. subscriptions) would likely be spread across all sites being monitored. </t>
  </si>
  <si>
    <t xml:space="preserve">Based on hourly rate of £62.93 </t>
  </si>
  <si>
    <t>Medium</t>
  </si>
  <si>
    <t xml:space="preserve">Rushmoor Borough Council are required to monitor all 'significant' on-site Biodiversity Net Gains and relevant off-site Biodiversity Net Gains.    A Habitat Management and Monitoring Plan detailing how 'significant' gains will be maintained, will have been submitted in draft prior to determination of your planning application and must be submitted as final, for approval in writing by the Council, in support of discharge of the deemed Biodiversity Gain Plan condition.  The Monitoring Fee seeks to cover the costs of ensuring compliance with this Habitat Management and Monitoring Plan, over the 30 year statutory timeframe of Biodiversity Net Gain implementation.   Payment of this Monitoring Fee will be secured by S106 agreement.         Monitoring Fees do not apply to off-site compensation that is secured through purchase of Biodiversity Units either from the Rushmoor Habitat Bank (once launched), other formally registered Habitat Bank delivered by a registered third party, or credits purchased via the national scheme of Statutory Biodiversity Credits. 
This calculator determines the value of the monitoring fee.  Fees vary based on a)  the number of Biodiversity Units (area habitat, linear or watercourse units as appropriate) that are being secured as referenced within the draft post-development Statutory Metric and draft Habitat Management and Monitoring Plan submitted prior to determination of your planning application;  and b) the technical difficulty with which these Units are delivered.   The level of 'technical difficulty' relevant to your application will be auto-populated in the 'habitat creation' and 'habitat enhancement' tabs of your draft post-development Statutory Metric.    The Statutory Metric and supporting user guides can be found at www.gov.uk/government/publications/statutory-biodiversity-metric-tools-and-guides  
Size of BNG scheme (number of Units secured for delivery by S106)
 - Small: 0 to 2.0 units
 - Medium: 2.1 to 10.0 units
 - Large: 10.1+ units
Difficulty of enhancement or creation
Difficulty is a measure used in the Statutory Biodiversity Metric to represent the uncertainty in the effectiveness of management techniques used to 
enhance or create habitat. This will be either low, medium or high. To determine an appropriate fee, technical difficulty selected in this calculator should be based on the most difficult habitat within the site. 
The monitoring fee will be automatically calculated by selecting the relevant categories in the green cells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</si>
</sst>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0.0_);\(#,##0.0\);0.0_);@_)"/>
    <numFmt numFmtId="165" formatCode="&quot;£&quot;#,##0.00"/>
    <numFmt numFmtId="166"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i/>
      <sz val="8"/>
      <color theme="0" tint="-0.249977111117893"/>
      <name val="Calibri"/>
      <family val="2"/>
    </font>
    <font>
      <sz val="10"/>
      <name val="Calibri"/>
      <family val="2"/>
      <scheme val="minor"/>
    </font>
    <font>
      <b/>
      <sz val="10"/>
      <name val="Calibri"/>
      <family val="2"/>
      <scheme val="minor"/>
    </font>
    <font>
      <b/>
      <sz val="12"/>
      <color theme="0" tint="-0.14999847407452621"/>
      <name val="Calibri"/>
      <family val="2"/>
    </font>
    <font>
      <sz val="12"/>
      <color theme="0" tint="-0.14999847407452621"/>
      <name val="Calibri"/>
      <family val="2"/>
    </font>
    <font>
      <sz val="12"/>
      <name val="Calibri"/>
      <family val="2"/>
      <scheme val="minor"/>
    </font>
    <font>
      <sz val="11"/>
      <color rgb="FF000000"/>
      <name val="Calibri"/>
    </font>
    <font>
      <sz val="14"/>
      <name val="Calibri"/>
      <family val="2"/>
      <scheme val="minor"/>
    </font>
    <font>
      <b/>
      <sz val="12"/>
      <name val="Calibri"/>
      <family val="2"/>
      <scheme val="minor"/>
    </font>
    <font>
      <b/>
      <sz val="14"/>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theme="2" tint="-0.24994659260841701"/>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10" fillId="2" borderId="0" applyNumberFormat="0" applyFill="0" applyBorder="0" applyAlignment="0" applyProtection="0">
      <alignment horizontal="center" vertical="center"/>
    </xf>
  </cellStyleXfs>
  <cellXfs count="82">
    <xf numFmtId="0" fontId="0" fillId="0" borderId="0" xfId="0"/>
    <xf numFmtId="0" fontId="5" fillId="0" borderId="0" xfId="0" applyFont="1"/>
    <xf numFmtId="0" fontId="3" fillId="2" borderId="1" xfId="0" applyFont="1" applyFill="1" applyBorder="1" applyAlignment="1">
      <alignment horizontal="left" vertical="center"/>
    </xf>
    <xf numFmtId="0" fontId="0" fillId="0" borderId="0" xfId="0" applyAlignment="1">
      <alignment horizontal="left" vertical="center"/>
    </xf>
    <xf numFmtId="0" fontId="6" fillId="2" borderId="1" xfId="0" applyFont="1" applyFill="1" applyBorder="1" applyAlignment="1">
      <alignment horizontal="left" vertical="center"/>
    </xf>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2" fillId="9" borderId="1" xfId="0" applyFont="1" applyFill="1" applyBorder="1"/>
    <xf numFmtId="0" fontId="0" fillId="9" borderId="1" xfId="0" applyFill="1" applyBorder="1"/>
    <xf numFmtId="0" fontId="2" fillId="0" borderId="1" xfId="0" applyFont="1" applyBorder="1"/>
    <xf numFmtId="0" fontId="0" fillId="0" borderId="1" xfId="0" applyBorder="1"/>
    <xf numFmtId="0" fontId="0" fillId="0" borderId="1" xfId="0" applyBorder="1" applyAlignment="1">
      <alignment horizontal="right"/>
    </xf>
    <xf numFmtId="0" fontId="0" fillId="0" borderId="1" xfId="0" applyBorder="1" applyAlignment="1">
      <alignment wrapText="1"/>
    </xf>
    <xf numFmtId="0" fontId="11" fillId="5" borderId="0" xfId="0" applyFont="1" applyFill="1"/>
    <xf numFmtId="0" fontId="12" fillId="5" borderId="0" xfId="0" applyFont="1" applyFill="1"/>
    <xf numFmtId="44" fontId="5" fillId="4" borderId="1" xfId="1" applyFont="1" applyFill="1" applyBorder="1" applyAlignment="1">
      <alignment horizontal="left" vertical="center"/>
    </xf>
    <xf numFmtId="166" fontId="0" fillId="0" borderId="1" xfId="2" applyNumberFormat="1" applyFont="1" applyBorder="1"/>
    <xf numFmtId="0" fontId="0" fillId="0" borderId="0" xfId="0" applyAlignment="1"/>
    <xf numFmtId="0" fontId="15" fillId="2" borderId="1" xfId="0" applyFont="1" applyFill="1" applyBorder="1" applyAlignment="1">
      <alignment horizontal="left" vertical="center"/>
    </xf>
    <xf numFmtId="8" fontId="0" fillId="0" borderId="0" xfId="0" applyNumberFormat="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7" borderId="0" xfId="0" applyFill="1"/>
    <xf numFmtId="0" fontId="0" fillId="7" borderId="11" xfId="0" applyFill="1" applyBorder="1"/>
    <xf numFmtId="0" fontId="5" fillId="7" borderId="0" xfId="0" applyFont="1" applyFill="1"/>
    <xf numFmtId="0" fontId="0" fillId="7" borderId="10" xfId="0" applyFill="1" applyBorder="1" applyAlignment="1"/>
    <xf numFmtId="0" fontId="0" fillId="7" borderId="11" xfId="0" applyFill="1" applyBorder="1" applyAlignment="1"/>
    <xf numFmtId="0" fontId="0" fillId="7" borderId="10" xfId="0" applyFill="1" applyBorder="1" applyAlignment="1">
      <alignment horizontal="left" vertical="center"/>
    </xf>
    <xf numFmtId="0" fontId="0" fillId="7" borderId="0" xfId="0" applyFill="1" applyAlignment="1">
      <alignment horizontal="left" vertical="center"/>
    </xf>
    <xf numFmtId="0" fontId="0" fillId="7" borderId="12" xfId="0" applyFill="1" applyBorder="1"/>
    <xf numFmtId="0" fontId="0" fillId="7" borderId="13" xfId="0" applyFill="1" applyBorder="1"/>
    <xf numFmtId="0" fontId="9" fillId="7" borderId="0" xfId="0" applyFont="1" applyFill="1" applyAlignment="1">
      <alignment horizontal="left" vertical="center"/>
    </xf>
    <xf numFmtId="0" fontId="0" fillId="7" borderId="11" xfId="0" applyFill="1" applyBorder="1" applyAlignment="1">
      <alignment horizontal="left" vertical="center"/>
    </xf>
    <xf numFmtId="0" fontId="0" fillId="7" borderId="14" xfId="0" applyFill="1" applyBorder="1"/>
    <xf numFmtId="0" fontId="18" fillId="0" borderId="0" xfId="0" applyFont="1"/>
    <xf numFmtId="0" fontId="11" fillId="0" borderId="0" xfId="0" applyFont="1" applyAlignment="1">
      <alignment horizontal="center"/>
    </xf>
    <xf numFmtId="0" fontId="11" fillId="0" borderId="0" xfId="0" applyFont="1"/>
    <xf numFmtId="0" fontId="12" fillId="6" borderId="5" xfId="0" applyFont="1" applyFill="1" applyBorder="1" applyAlignment="1">
      <alignment horizontal="left"/>
    </xf>
    <xf numFmtId="0" fontId="12" fillId="6" borderId="5" xfId="0" applyFont="1" applyFill="1" applyBorder="1" applyAlignment="1">
      <alignment horizontal="center"/>
    </xf>
    <xf numFmtId="0" fontId="11" fillId="0" borderId="2" xfId="0" applyFont="1" applyBorder="1"/>
    <xf numFmtId="0" fontId="11" fillId="0" borderId="2" xfId="0" applyFont="1" applyBorder="1" applyAlignment="1">
      <alignment horizontal="center"/>
    </xf>
    <xf numFmtId="0" fontId="11" fillId="0" borderId="3" xfId="0" applyFont="1" applyBorder="1"/>
    <xf numFmtId="0" fontId="11" fillId="0" borderId="3" xfId="0" applyFont="1" applyBorder="1" applyAlignment="1">
      <alignment horizontal="center"/>
    </xf>
    <xf numFmtId="44" fontId="11" fillId="0" borderId="3" xfId="1" applyFont="1" applyBorder="1" applyAlignment="1">
      <alignment horizontal="center"/>
    </xf>
    <xf numFmtId="44" fontId="11" fillId="5" borderId="0" xfId="0" applyNumberFormat="1" applyFont="1" applyFill="1" applyAlignment="1">
      <alignment horizontal="center"/>
    </xf>
    <xf numFmtId="44" fontId="11" fillId="8" borderId="6" xfId="0" applyNumberFormat="1" applyFont="1" applyFill="1" applyBorder="1" applyAlignment="1">
      <alignment horizontal="center"/>
    </xf>
    <xf numFmtId="2" fontId="11" fillId="5" borderId="0" xfId="0" applyNumberFormat="1" applyFont="1" applyFill="1" applyAlignment="1">
      <alignment horizontal="center"/>
    </xf>
    <xf numFmtId="44" fontId="12" fillId="8" borderId="0" xfId="0" applyNumberFormat="1" applyFont="1" applyFill="1" applyAlignment="1">
      <alignment horizontal="center"/>
    </xf>
    <xf numFmtId="44" fontId="12" fillId="5" borderId="0" xfId="1" applyFont="1" applyFill="1" applyBorder="1" applyAlignment="1">
      <alignment horizontal="center"/>
    </xf>
    <xf numFmtId="44" fontId="12" fillId="8" borderId="6" xfId="0" applyNumberFormat="1" applyFont="1" applyFill="1" applyBorder="1" applyAlignment="1">
      <alignment horizontal="center"/>
    </xf>
    <xf numFmtId="0" fontId="19" fillId="0" borderId="0" xfId="0" applyFont="1"/>
    <xf numFmtId="0" fontId="12" fillId="0" borderId="0" xfId="0" applyFont="1"/>
    <xf numFmtId="44" fontId="0" fillId="0" borderId="1" xfId="1" applyFont="1" applyFill="1" applyBorder="1"/>
    <xf numFmtId="0" fontId="0" fillId="0" borderId="1" xfId="0" applyFill="1" applyBorder="1" applyAlignment="1">
      <alignment wrapText="1"/>
    </xf>
    <xf numFmtId="0" fontId="0" fillId="0" borderId="0" xfId="0" applyAlignment="1">
      <alignment vertical="center"/>
    </xf>
    <xf numFmtId="2" fontId="0" fillId="0" borderId="0" xfId="0" applyNumberFormat="1"/>
    <xf numFmtId="0" fontId="20" fillId="0" borderId="1" xfId="0" applyFont="1" applyFill="1" applyBorder="1" applyAlignment="1">
      <alignment wrapText="1"/>
    </xf>
    <xf numFmtId="0" fontId="12" fillId="7" borderId="2" xfId="0" applyFont="1" applyFill="1" applyBorder="1" applyAlignment="1">
      <alignment horizontal="center"/>
    </xf>
    <xf numFmtId="0" fontId="12" fillId="7" borderId="3" xfId="0" applyFont="1" applyFill="1" applyBorder="1" applyAlignment="1">
      <alignment horizontal="center"/>
    </xf>
    <xf numFmtId="44" fontId="12" fillId="7" borderId="3" xfId="1" applyFont="1" applyFill="1" applyBorder="1" applyAlignment="1">
      <alignment horizontal="center"/>
    </xf>
    <xf numFmtId="0" fontId="12" fillId="0" borderId="0" xfId="0" applyFont="1" applyAlignment="1">
      <alignment horizontal="center"/>
    </xf>
    <xf numFmtId="44" fontId="12" fillId="7" borderId="4" xfId="1" applyFont="1" applyFill="1" applyBorder="1" applyAlignment="1">
      <alignment horizontal="center"/>
    </xf>
    <xf numFmtId="0" fontId="0" fillId="2" borderId="0" xfId="0" applyFill="1"/>
    <xf numFmtId="0" fontId="13" fillId="2" borderId="0" xfId="0" applyFont="1" applyFill="1" applyAlignment="1">
      <alignment horizontal="left"/>
    </xf>
    <xf numFmtId="0" fontId="14" fillId="2" borderId="0" xfId="0" applyFont="1" applyFill="1" applyAlignment="1">
      <alignment horizontal="left"/>
    </xf>
    <xf numFmtId="0" fontId="14" fillId="2" borderId="0" xfId="0" applyFont="1" applyFill="1" applyAlignment="1">
      <alignment horizontal="center"/>
    </xf>
    <xf numFmtId="0" fontId="14" fillId="2" borderId="0" xfId="0" applyFont="1" applyFill="1"/>
    <xf numFmtId="0" fontId="13" fillId="2" borderId="0" xfId="0" applyFont="1" applyFill="1" applyAlignment="1">
      <alignment horizontal="center"/>
    </xf>
    <xf numFmtId="0" fontId="13" fillId="2" borderId="0" xfId="0" applyFont="1" applyFill="1"/>
    <xf numFmtId="49" fontId="13" fillId="2" borderId="0" xfId="0" applyNumberFormat="1" applyFont="1" applyFill="1" applyAlignment="1">
      <alignment horizontal="center"/>
    </xf>
    <xf numFmtId="49" fontId="13" fillId="2" borderId="0" xfId="0" applyNumberFormat="1" applyFont="1" applyFill="1"/>
    <xf numFmtId="165" fontId="14" fillId="2" borderId="0" xfId="0" applyNumberFormat="1" applyFont="1" applyFill="1" applyAlignment="1">
      <alignment horizontal="center"/>
    </xf>
    <xf numFmtId="0" fontId="0" fillId="2" borderId="0" xfId="0" applyFill="1" applyAlignment="1"/>
    <xf numFmtId="0" fontId="0" fillId="2" borderId="0" xfId="0" applyFill="1" applyAlignment="1">
      <alignment horizontal="left" vertical="center"/>
    </xf>
    <xf numFmtId="0" fontId="17"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16" fillId="7" borderId="0" xfId="0" applyFont="1" applyFill="1" applyAlignment="1">
      <alignment horizontal="left" wrapText="1"/>
    </xf>
    <xf numFmtId="0" fontId="0" fillId="7" borderId="0" xfId="0" applyFill="1" applyAlignment="1">
      <alignment horizontal="left" wrapText="1"/>
    </xf>
  </cellXfs>
  <cellStyles count="4">
    <cellStyle name="Currency" xfId="1" builtinId="4"/>
    <cellStyle name="Normal" xfId="0" builtinId="0"/>
    <cellStyle name="Percent" xfId="2" builtinId="5"/>
    <cellStyle name="Z1. References" xfId="3" xr:uid="{5A88B460-8EA3-492C-89E8-DD86FC0FBF3F}"/>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1845-FA54-4601-83B1-D62C8957B6B1}">
  <dimension ref="A1:U33"/>
  <sheetViews>
    <sheetView tabSelected="1" topLeftCell="B1" zoomScale="90" zoomScaleNormal="90" workbookViewId="0">
      <selection activeCell="E5" sqref="E5"/>
    </sheetView>
  </sheetViews>
  <sheetFormatPr defaultRowHeight="14.4" x14ac:dyDescent="0.3"/>
  <cols>
    <col min="1" max="1" width="5.88671875" customWidth="1"/>
    <col min="2" max="2" width="6" customWidth="1"/>
    <col min="3" max="3" width="66.88671875" customWidth="1"/>
    <col min="4" max="4" width="30.88671875" customWidth="1"/>
    <col min="5" max="7" width="20.5546875" customWidth="1"/>
    <col min="8" max="8" width="6.5546875" customWidth="1"/>
  </cols>
  <sheetData>
    <row r="1" spans="1:21" ht="15" thickBot="1" x14ac:dyDescent="0.35">
      <c r="A1" s="66"/>
      <c r="B1" s="66"/>
      <c r="C1" s="66"/>
      <c r="D1" s="66"/>
      <c r="E1" s="66"/>
      <c r="F1" s="66"/>
      <c r="G1" s="66"/>
      <c r="H1" s="66"/>
      <c r="I1" s="66"/>
      <c r="J1" s="66"/>
      <c r="K1" s="66"/>
      <c r="L1" s="66"/>
      <c r="M1" s="66"/>
      <c r="N1" s="66"/>
      <c r="O1" s="66"/>
      <c r="P1" s="66"/>
      <c r="Q1" s="66"/>
      <c r="R1" s="66"/>
      <c r="S1" s="66"/>
      <c r="T1" s="66"/>
      <c r="U1" s="66"/>
    </row>
    <row r="2" spans="1:21" x14ac:dyDescent="0.3">
      <c r="A2" s="66"/>
      <c r="B2" s="22"/>
      <c r="C2" s="23"/>
      <c r="D2" s="23"/>
      <c r="E2" s="23"/>
      <c r="F2" s="23"/>
      <c r="G2" s="23"/>
      <c r="H2" s="24"/>
      <c r="I2" s="66"/>
      <c r="J2" s="66"/>
      <c r="K2" s="66"/>
      <c r="L2" s="66"/>
      <c r="M2" s="66"/>
      <c r="N2" s="66"/>
      <c r="O2" s="66"/>
      <c r="P2" s="66"/>
      <c r="Q2" s="66"/>
      <c r="R2" s="66"/>
      <c r="S2" s="66"/>
      <c r="T2" s="66"/>
      <c r="U2" s="66"/>
    </row>
    <row r="3" spans="1:21" ht="22.2" customHeight="1" x14ac:dyDescent="0.35">
      <c r="A3" s="66"/>
      <c r="B3" s="25"/>
      <c r="C3" s="28" t="s">
        <v>0</v>
      </c>
      <c r="D3" s="26"/>
      <c r="E3" s="26"/>
      <c r="F3" s="26"/>
      <c r="G3" s="26"/>
      <c r="H3" s="27"/>
      <c r="I3" s="66"/>
      <c r="J3" s="66"/>
      <c r="K3" s="66"/>
      <c r="L3" s="66"/>
      <c r="M3" s="66"/>
      <c r="N3" s="66"/>
      <c r="O3" s="66"/>
      <c r="P3" s="66"/>
      <c r="Q3" s="66"/>
      <c r="R3" s="66"/>
      <c r="S3" s="66"/>
      <c r="T3" s="66"/>
      <c r="U3" s="66"/>
    </row>
    <row r="4" spans="1:21" s="19" customFormat="1" ht="394.5" customHeight="1" x14ac:dyDescent="0.3">
      <c r="A4" s="76"/>
      <c r="B4" s="29"/>
      <c r="C4" s="80" t="s">
        <v>44</v>
      </c>
      <c r="D4" s="81"/>
      <c r="E4" s="81"/>
      <c r="F4" s="81"/>
      <c r="G4" s="81"/>
      <c r="H4" s="30"/>
      <c r="I4" s="76"/>
      <c r="J4" s="76"/>
      <c r="K4" s="76"/>
      <c r="L4" s="76"/>
      <c r="M4" s="76"/>
      <c r="N4" s="76"/>
      <c r="O4" s="76"/>
      <c r="P4" s="76"/>
      <c r="Q4" s="76"/>
      <c r="R4" s="76"/>
      <c r="S4" s="76"/>
      <c r="T4" s="76"/>
      <c r="U4" s="76"/>
    </row>
    <row r="5" spans="1:21" s="3" customFormat="1" ht="32.4" customHeight="1" x14ac:dyDescent="0.3">
      <c r="A5" s="77"/>
      <c r="B5" s="31"/>
      <c r="C5" s="20" t="s">
        <v>30</v>
      </c>
      <c r="D5" s="78" t="s">
        <v>37</v>
      </c>
      <c r="E5" s="35"/>
      <c r="F5" s="32"/>
      <c r="G5" s="32"/>
      <c r="H5" s="36"/>
      <c r="I5" s="77"/>
      <c r="J5" s="77"/>
      <c r="K5" s="77"/>
      <c r="L5" s="77"/>
      <c r="M5" s="77"/>
      <c r="N5" s="77"/>
      <c r="O5" s="77"/>
      <c r="P5" s="77"/>
      <c r="Q5" s="77"/>
      <c r="R5" s="77"/>
      <c r="S5" s="77"/>
      <c r="T5" s="77"/>
      <c r="U5" s="77"/>
    </row>
    <row r="6" spans="1:21" s="3" customFormat="1" ht="32.4" customHeight="1" x14ac:dyDescent="0.3">
      <c r="A6" s="77"/>
      <c r="B6" s="31"/>
      <c r="C6" s="2" t="s">
        <v>29</v>
      </c>
      <c r="D6" s="79" t="s">
        <v>5</v>
      </c>
      <c r="E6" s="35"/>
      <c r="F6" s="32"/>
      <c r="G6" s="32"/>
      <c r="H6" s="36"/>
      <c r="I6" s="77"/>
      <c r="J6" s="77"/>
      <c r="K6" s="77"/>
      <c r="L6" s="77"/>
      <c r="M6" s="77"/>
      <c r="N6" s="77"/>
      <c r="O6" s="77"/>
      <c r="P6" s="77"/>
      <c r="Q6" s="77"/>
      <c r="R6" s="77"/>
      <c r="S6" s="77"/>
      <c r="T6" s="77"/>
      <c r="U6" s="77"/>
    </row>
    <row r="7" spans="1:21" s="3" customFormat="1" ht="32.4" customHeight="1" x14ac:dyDescent="0.3">
      <c r="A7" s="77"/>
      <c r="B7" s="31"/>
      <c r="C7" s="4" t="s">
        <v>1</v>
      </c>
      <c r="D7" s="17">
        <f>INDEX(E15:G17,MATCH(D5,D15:D17,0),MATCH(D6,E14:G14,0))+200</f>
        <v>3973.2768638696184</v>
      </c>
      <c r="E7" s="32"/>
      <c r="F7" s="32"/>
      <c r="G7" s="32"/>
      <c r="H7" s="36"/>
      <c r="I7" s="77"/>
      <c r="J7" s="77"/>
      <c r="K7" s="77"/>
      <c r="L7" s="77"/>
      <c r="M7" s="77"/>
      <c r="N7" s="77"/>
      <c r="O7" s="77"/>
      <c r="P7" s="77"/>
      <c r="Q7" s="77"/>
      <c r="R7" s="77"/>
      <c r="S7" s="77"/>
      <c r="T7" s="77"/>
      <c r="U7" s="77"/>
    </row>
    <row r="8" spans="1:21" x14ac:dyDescent="0.3">
      <c r="A8" s="66"/>
      <c r="B8" s="25"/>
      <c r="C8" s="26"/>
      <c r="D8" s="26"/>
      <c r="E8" s="26"/>
      <c r="F8" s="26"/>
      <c r="G8" s="26"/>
      <c r="H8" s="27"/>
      <c r="I8" s="66"/>
      <c r="J8" s="66"/>
      <c r="K8" s="66"/>
      <c r="L8" s="66"/>
      <c r="M8" s="66"/>
      <c r="N8" s="66"/>
      <c r="O8" s="66"/>
      <c r="P8" s="66"/>
      <c r="Q8" s="66"/>
      <c r="R8" s="66"/>
      <c r="S8" s="66"/>
      <c r="T8" s="66"/>
      <c r="U8" s="66"/>
    </row>
    <row r="9" spans="1:21" ht="15" thickBot="1" x14ac:dyDescent="0.35">
      <c r="A9" s="66"/>
      <c r="B9" s="33"/>
      <c r="C9" s="34"/>
      <c r="D9" s="34"/>
      <c r="E9" s="34"/>
      <c r="F9" s="34"/>
      <c r="G9" s="34"/>
      <c r="H9" s="37"/>
      <c r="I9" s="66"/>
      <c r="J9" s="66"/>
      <c r="K9" s="66"/>
      <c r="L9" s="66"/>
      <c r="M9" s="66"/>
      <c r="N9" s="66"/>
      <c r="O9" s="66"/>
      <c r="P9" s="66"/>
      <c r="Q9" s="66"/>
      <c r="R9" s="66"/>
      <c r="S9" s="66"/>
      <c r="T9" s="66"/>
      <c r="U9" s="66"/>
    </row>
    <row r="10" spans="1:21" x14ac:dyDescent="0.3">
      <c r="A10" s="66"/>
      <c r="B10" s="66"/>
      <c r="C10" s="66"/>
      <c r="D10" s="66"/>
      <c r="E10" s="66"/>
      <c r="F10" s="66"/>
      <c r="G10" s="66"/>
      <c r="H10" s="66"/>
      <c r="I10" s="66"/>
      <c r="J10" s="66"/>
      <c r="K10" s="66"/>
      <c r="L10" s="66"/>
      <c r="M10" s="66"/>
      <c r="N10" s="66"/>
      <c r="O10" s="66"/>
      <c r="P10" s="66"/>
      <c r="Q10" s="66"/>
      <c r="R10" s="66"/>
      <c r="S10" s="66"/>
      <c r="T10" s="66"/>
      <c r="U10" s="66"/>
    </row>
    <row r="11" spans="1:21" ht="15.75" customHeight="1" x14ac:dyDescent="0.3">
      <c r="A11" s="66"/>
      <c r="B11" s="66"/>
      <c r="C11" s="66"/>
      <c r="D11" s="66"/>
      <c r="E11" s="66"/>
      <c r="F11" s="66"/>
      <c r="G11" s="66"/>
      <c r="H11" s="66"/>
      <c r="I11" s="66"/>
      <c r="J11" s="66"/>
      <c r="K11" s="66"/>
      <c r="L11" s="66"/>
      <c r="M11" s="66"/>
      <c r="N11" s="66"/>
      <c r="O11" s="66"/>
      <c r="P11" s="66"/>
      <c r="Q11" s="66"/>
      <c r="R11" s="66"/>
      <c r="S11" s="66"/>
      <c r="T11" s="66"/>
      <c r="U11" s="66"/>
    </row>
    <row r="12" spans="1:21" ht="15.75" hidden="1" customHeight="1" x14ac:dyDescent="0.3">
      <c r="A12" s="66"/>
      <c r="B12" s="66"/>
      <c r="C12" s="66"/>
      <c r="D12" s="67" t="s">
        <v>2</v>
      </c>
      <c r="E12" s="68"/>
      <c r="F12" s="68"/>
      <c r="G12" s="69"/>
      <c r="H12" s="66"/>
      <c r="I12" s="66"/>
      <c r="J12" s="66"/>
      <c r="K12" s="66"/>
      <c r="L12" s="66"/>
      <c r="M12" s="66"/>
      <c r="N12" s="66"/>
      <c r="O12" s="66"/>
      <c r="P12" s="66"/>
      <c r="Q12" s="66"/>
      <c r="R12" s="66"/>
      <c r="S12" s="66"/>
      <c r="T12" s="66"/>
      <c r="U12" s="66"/>
    </row>
    <row r="13" spans="1:21" ht="15.75" hidden="1" customHeight="1" x14ac:dyDescent="0.3">
      <c r="A13" s="66"/>
      <c r="B13" s="66"/>
      <c r="C13" s="66"/>
      <c r="D13" s="70"/>
      <c r="E13" s="71" t="s">
        <v>3</v>
      </c>
      <c r="F13" s="69"/>
      <c r="G13" s="69"/>
      <c r="H13" s="66"/>
      <c r="I13" s="66"/>
      <c r="J13" s="66"/>
      <c r="K13" s="66"/>
      <c r="L13" s="66"/>
      <c r="M13" s="66"/>
      <c r="N13" s="66"/>
      <c r="O13" s="66"/>
      <c r="P13" s="66"/>
      <c r="Q13" s="66"/>
      <c r="R13" s="66"/>
      <c r="S13" s="66"/>
      <c r="T13" s="66"/>
      <c r="U13" s="66"/>
    </row>
    <row r="14" spans="1:21" ht="15.75" hidden="1" customHeight="1" x14ac:dyDescent="0.3">
      <c r="A14" s="66"/>
      <c r="B14" s="66"/>
      <c r="C14" s="66"/>
      <c r="D14" s="72" t="s">
        <v>4</v>
      </c>
      <c r="E14" s="73" t="s">
        <v>5</v>
      </c>
      <c r="F14" s="73" t="s">
        <v>43</v>
      </c>
      <c r="G14" s="73" t="s">
        <v>31</v>
      </c>
      <c r="H14" s="66"/>
      <c r="I14" s="66"/>
      <c r="J14" s="66"/>
      <c r="K14" s="66"/>
      <c r="L14" s="66"/>
      <c r="M14" s="66"/>
      <c r="N14" s="66"/>
      <c r="O14" s="66"/>
      <c r="P14" s="66"/>
      <c r="Q14" s="66"/>
      <c r="R14" s="66"/>
      <c r="S14" s="66"/>
      <c r="T14" s="66"/>
      <c r="U14" s="66"/>
    </row>
    <row r="15" spans="1:21" ht="15.75" hidden="1" customHeight="1" x14ac:dyDescent="0.3">
      <c r="A15" s="66"/>
      <c r="B15" s="66"/>
      <c r="C15" s="66"/>
      <c r="D15" s="74" t="s">
        <v>37</v>
      </c>
      <c r="E15" s="75">
        <f>SUM('Small Site Costs'!AG12)</f>
        <v>3773.2768638696184</v>
      </c>
      <c r="F15" s="75">
        <f>SUM('Small Site Costs'!AG23)</f>
        <v>7169.8592302648176</v>
      </c>
      <c r="G15" s="75">
        <f>SUM('Small Site Costs'!AG34)</f>
        <v>11014.690751456345</v>
      </c>
      <c r="H15" s="66"/>
      <c r="I15" s="66"/>
      <c r="J15" s="66"/>
      <c r="K15" s="66"/>
      <c r="L15" s="66"/>
      <c r="M15" s="66"/>
      <c r="N15" s="66"/>
      <c r="O15" s="66"/>
      <c r="P15" s="66"/>
      <c r="Q15" s="66"/>
      <c r="R15" s="66"/>
      <c r="S15" s="66"/>
      <c r="T15" s="66"/>
      <c r="U15" s="66"/>
    </row>
    <row r="16" spans="1:21" ht="15.75" hidden="1" customHeight="1" x14ac:dyDescent="0.3">
      <c r="A16" s="66"/>
      <c r="B16" s="66"/>
      <c r="C16" s="66"/>
      <c r="D16" s="74" t="s">
        <v>38</v>
      </c>
      <c r="E16" s="75">
        <f>SUM('Medium Site Costs'!AG12)</f>
        <v>6288.7947731160311</v>
      </c>
      <c r="F16" s="75">
        <f>SUM('Medium Site Costs'!AG23)</f>
        <v>9891.2621872414311</v>
      </c>
      <c r="G16" s="75">
        <f>SUM('Medium Site Costs'!AG34)</f>
        <v>15735.272502080494</v>
      </c>
      <c r="H16" s="66"/>
      <c r="I16" s="66"/>
      <c r="J16" s="66"/>
      <c r="K16" s="66"/>
      <c r="L16" s="66"/>
      <c r="M16" s="66"/>
      <c r="N16" s="66"/>
      <c r="O16" s="66"/>
      <c r="P16" s="66"/>
      <c r="Q16" s="66"/>
      <c r="R16" s="66"/>
      <c r="S16" s="66"/>
      <c r="T16" s="66"/>
      <c r="U16" s="66"/>
    </row>
    <row r="17" spans="1:21" ht="15.75" hidden="1" customHeight="1" x14ac:dyDescent="0.3">
      <c r="A17" s="66"/>
      <c r="B17" s="66"/>
      <c r="C17" s="66"/>
      <c r="D17" s="74" t="s">
        <v>39</v>
      </c>
      <c r="E17" s="75">
        <f>SUM('Large Site Costs'!AG12)</f>
        <v>12577.589546232062</v>
      </c>
      <c r="F17" s="75">
        <f>SUM('Large Site Costs'!AG23)</f>
        <v>16956.449463842458</v>
      </c>
      <c r="G17" s="75">
        <f>SUM('Large Site Costs'!AG34)</f>
        <v>22029.381502912689</v>
      </c>
      <c r="H17" s="66"/>
      <c r="I17" s="66"/>
      <c r="J17" s="66"/>
      <c r="K17" s="66"/>
      <c r="L17" s="66"/>
      <c r="M17" s="66"/>
      <c r="N17" s="66"/>
      <c r="O17" s="66"/>
      <c r="P17" s="66"/>
      <c r="Q17" s="66"/>
      <c r="R17" s="66"/>
      <c r="S17" s="66"/>
      <c r="T17" s="66"/>
      <c r="U17" s="66"/>
    </row>
    <row r="18" spans="1:21" x14ac:dyDescent="0.3">
      <c r="A18" s="66"/>
      <c r="B18" s="66"/>
      <c r="C18" s="66"/>
      <c r="D18" s="66"/>
      <c r="E18" s="66"/>
      <c r="F18" s="66"/>
      <c r="G18" s="66"/>
      <c r="H18" s="66"/>
      <c r="I18" s="66"/>
      <c r="J18" s="66"/>
      <c r="K18" s="66"/>
      <c r="L18" s="66"/>
      <c r="M18" s="66"/>
      <c r="N18" s="66"/>
      <c r="O18" s="66"/>
      <c r="P18" s="66"/>
      <c r="Q18" s="66"/>
      <c r="R18" s="66"/>
      <c r="S18" s="66"/>
      <c r="T18" s="66"/>
      <c r="U18" s="66"/>
    </row>
    <row r="19" spans="1:21" x14ac:dyDescent="0.3">
      <c r="A19" s="66"/>
      <c r="B19" s="66"/>
      <c r="C19" s="66"/>
      <c r="D19" s="66"/>
      <c r="E19" s="66"/>
      <c r="F19" s="66"/>
      <c r="G19" s="66"/>
      <c r="H19" s="66"/>
      <c r="I19" s="66"/>
      <c r="J19" s="66"/>
      <c r="K19" s="66"/>
      <c r="L19" s="66"/>
      <c r="M19" s="66"/>
      <c r="N19" s="66"/>
      <c r="O19" s="66"/>
      <c r="P19" s="66"/>
      <c r="Q19" s="66"/>
      <c r="R19" s="66"/>
      <c r="S19" s="66"/>
      <c r="T19" s="66"/>
      <c r="U19" s="66"/>
    </row>
    <row r="20" spans="1:21" x14ac:dyDescent="0.3">
      <c r="A20" s="66"/>
      <c r="B20" s="66"/>
      <c r="C20" s="66"/>
      <c r="D20" s="66"/>
      <c r="E20" s="66"/>
      <c r="F20" s="66"/>
      <c r="G20" s="66"/>
      <c r="H20" s="66"/>
      <c r="I20" s="66"/>
      <c r="J20" s="66"/>
      <c r="K20" s="66"/>
      <c r="L20" s="66"/>
      <c r="M20" s="66"/>
      <c r="N20" s="66"/>
      <c r="O20" s="66"/>
      <c r="P20" s="66"/>
      <c r="Q20" s="66"/>
      <c r="R20" s="66"/>
      <c r="S20" s="66"/>
      <c r="T20" s="66"/>
      <c r="U20" s="66"/>
    </row>
    <row r="21" spans="1:21" x14ac:dyDescent="0.3">
      <c r="A21" s="66"/>
      <c r="B21" s="66"/>
      <c r="C21" s="66"/>
      <c r="D21" s="66"/>
      <c r="E21" s="66"/>
      <c r="F21" s="66"/>
      <c r="G21" s="66"/>
      <c r="H21" s="66"/>
      <c r="I21" s="66"/>
      <c r="J21" s="66"/>
      <c r="K21" s="66"/>
      <c r="L21" s="66"/>
      <c r="M21" s="66"/>
      <c r="N21" s="66"/>
      <c r="O21" s="66"/>
      <c r="P21" s="66"/>
      <c r="Q21" s="66"/>
      <c r="R21" s="66"/>
      <c r="S21" s="66"/>
      <c r="T21" s="66"/>
      <c r="U21" s="66"/>
    </row>
    <row r="22" spans="1:21" x14ac:dyDescent="0.3">
      <c r="A22" s="66"/>
      <c r="B22" s="66"/>
      <c r="C22" s="66"/>
      <c r="D22" s="66"/>
      <c r="E22" s="66"/>
      <c r="F22" s="66"/>
      <c r="G22" s="66"/>
      <c r="H22" s="66"/>
      <c r="I22" s="66"/>
      <c r="J22" s="66"/>
      <c r="K22" s="66"/>
      <c r="L22" s="66"/>
      <c r="M22" s="66"/>
      <c r="N22" s="66"/>
      <c r="O22" s="66"/>
      <c r="P22" s="66"/>
      <c r="Q22" s="66"/>
      <c r="R22" s="66"/>
      <c r="S22" s="66"/>
      <c r="T22" s="66"/>
      <c r="U22" s="66"/>
    </row>
    <row r="23" spans="1:21" x14ac:dyDescent="0.3">
      <c r="A23" s="66"/>
      <c r="B23" s="66"/>
      <c r="C23" s="66"/>
      <c r="D23" s="66"/>
      <c r="E23" s="66"/>
      <c r="F23" s="66"/>
      <c r="G23" s="66"/>
      <c r="H23" s="66"/>
      <c r="I23" s="66"/>
      <c r="J23" s="66"/>
      <c r="K23" s="66"/>
      <c r="L23" s="66"/>
      <c r="M23" s="66"/>
      <c r="N23" s="66"/>
      <c r="O23" s="66"/>
      <c r="P23" s="66"/>
      <c r="Q23" s="66"/>
      <c r="R23" s="66"/>
      <c r="S23" s="66"/>
      <c r="T23" s="66"/>
      <c r="U23" s="66"/>
    </row>
    <row r="24" spans="1:21" x14ac:dyDescent="0.3">
      <c r="A24" s="66"/>
      <c r="B24" s="66"/>
      <c r="C24" s="66"/>
      <c r="D24" s="66"/>
      <c r="E24" s="66"/>
      <c r="F24" s="66"/>
      <c r="G24" s="66"/>
      <c r="H24" s="66"/>
      <c r="I24" s="66"/>
      <c r="J24" s="66"/>
      <c r="K24" s="66"/>
      <c r="L24" s="66"/>
      <c r="M24" s="66"/>
      <c r="N24" s="66"/>
      <c r="O24" s="66"/>
      <c r="P24" s="66"/>
      <c r="Q24" s="66"/>
      <c r="R24" s="66"/>
      <c r="S24" s="66"/>
      <c r="T24" s="66"/>
      <c r="U24" s="66"/>
    </row>
    <row r="25" spans="1:21" x14ac:dyDescent="0.3">
      <c r="A25" s="66"/>
      <c r="B25" s="66"/>
      <c r="C25" s="66"/>
      <c r="D25" s="66"/>
      <c r="E25" s="66"/>
      <c r="F25" s="66"/>
      <c r="G25" s="66"/>
      <c r="H25" s="66"/>
      <c r="I25" s="66"/>
      <c r="J25" s="66"/>
      <c r="K25" s="66"/>
      <c r="L25" s="66"/>
      <c r="M25" s="66"/>
      <c r="N25" s="66"/>
      <c r="O25" s="66"/>
      <c r="P25" s="66"/>
      <c r="Q25" s="66"/>
      <c r="R25" s="66"/>
      <c r="S25" s="66"/>
      <c r="T25" s="66"/>
      <c r="U25" s="66"/>
    </row>
    <row r="26" spans="1:21" x14ac:dyDescent="0.3">
      <c r="A26" s="66"/>
      <c r="B26" s="66"/>
      <c r="C26" s="66"/>
      <c r="D26" s="66"/>
      <c r="E26" s="66"/>
      <c r="F26" s="66"/>
      <c r="G26" s="66"/>
      <c r="H26" s="66"/>
      <c r="I26" s="66"/>
      <c r="J26" s="66"/>
      <c r="K26" s="66"/>
      <c r="L26" s="66"/>
      <c r="M26" s="66"/>
      <c r="N26" s="66"/>
      <c r="O26" s="66"/>
      <c r="P26" s="66"/>
      <c r="Q26" s="66"/>
      <c r="R26" s="66"/>
      <c r="S26" s="66"/>
      <c r="T26" s="66"/>
      <c r="U26" s="66"/>
    </row>
    <row r="27" spans="1:21" x14ac:dyDescent="0.3">
      <c r="A27" s="66"/>
      <c r="B27" s="66"/>
      <c r="C27" s="66"/>
      <c r="D27" s="66"/>
      <c r="E27" s="66"/>
      <c r="F27" s="66"/>
      <c r="G27" s="66"/>
      <c r="H27" s="66"/>
      <c r="I27" s="66"/>
      <c r="J27" s="66"/>
      <c r="K27" s="66"/>
      <c r="L27" s="66"/>
      <c r="M27" s="66"/>
      <c r="N27" s="66"/>
      <c r="O27" s="66"/>
      <c r="P27" s="66"/>
      <c r="Q27" s="66"/>
      <c r="R27" s="66"/>
      <c r="S27" s="66"/>
      <c r="T27" s="66"/>
      <c r="U27" s="66"/>
    </row>
    <row r="28" spans="1:21" x14ac:dyDescent="0.3">
      <c r="A28" s="66"/>
      <c r="B28" s="66"/>
      <c r="C28" s="66"/>
      <c r="D28" s="66"/>
      <c r="E28" s="66"/>
      <c r="F28" s="66"/>
      <c r="G28" s="66"/>
      <c r="H28" s="66"/>
      <c r="I28" s="66"/>
      <c r="J28" s="66"/>
      <c r="K28" s="66"/>
      <c r="L28" s="66"/>
      <c r="M28" s="66"/>
      <c r="N28" s="66"/>
      <c r="O28" s="66"/>
      <c r="P28" s="66"/>
      <c r="Q28" s="66"/>
      <c r="R28" s="66"/>
      <c r="S28" s="66"/>
      <c r="T28" s="66"/>
      <c r="U28" s="66"/>
    </row>
    <row r="29" spans="1:21" x14ac:dyDescent="0.3">
      <c r="A29" s="66"/>
      <c r="B29" s="66"/>
      <c r="C29" s="66"/>
      <c r="D29" s="66"/>
      <c r="E29" s="66"/>
      <c r="F29" s="66"/>
      <c r="G29" s="66"/>
      <c r="H29" s="66"/>
      <c r="I29" s="66"/>
      <c r="J29" s="66"/>
      <c r="K29" s="66"/>
      <c r="L29" s="66"/>
      <c r="M29" s="66"/>
      <c r="N29" s="66"/>
      <c r="O29" s="66"/>
      <c r="P29" s="66"/>
      <c r="Q29" s="66"/>
      <c r="R29" s="66"/>
      <c r="S29" s="66"/>
      <c r="T29" s="66"/>
      <c r="U29" s="66"/>
    </row>
    <row r="30" spans="1:21" x14ac:dyDescent="0.3">
      <c r="A30" s="66"/>
      <c r="B30" s="66"/>
      <c r="C30" s="66"/>
      <c r="D30" s="66"/>
      <c r="E30" s="66"/>
      <c r="F30" s="66"/>
      <c r="G30" s="66"/>
      <c r="H30" s="66"/>
      <c r="I30" s="66"/>
      <c r="J30" s="66"/>
      <c r="K30" s="66"/>
      <c r="L30" s="66"/>
      <c r="M30" s="66"/>
      <c r="N30" s="66"/>
      <c r="O30" s="66"/>
      <c r="P30" s="66"/>
      <c r="Q30" s="66"/>
      <c r="R30" s="66"/>
      <c r="S30" s="66"/>
      <c r="T30" s="66"/>
      <c r="U30" s="66"/>
    </row>
    <row r="31" spans="1:21" x14ac:dyDescent="0.3">
      <c r="A31" s="66"/>
      <c r="B31" s="66"/>
      <c r="C31" s="66"/>
      <c r="D31" s="66"/>
      <c r="E31" s="66"/>
      <c r="F31" s="66"/>
      <c r="G31" s="66"/>
      <c r="H31" s="66"/>
      <c r="I31" s="66"/>
      <c r="J31" s="66"/>
      <c r="K31" s="66"/>
      <c r="L31" s="66"/>
      <c r="M31" s="66"/>
      <c r="N31" s="66"/>
      <c r="O31" s="66"/>
      <c r="P31" s="66"/>
      <c r="Q31" s="66"/>
      <c r="R31" s="66"/>
      <c r="S31" s="66"/>
      <c r="T31" s="66"/>
      <c r="U31" s="66"/>
    </row>
    <row r="32" spans="1:21" x14ac:dyDescent="0.3">
      <c r="L32" s="66"/>
      <c r="M32" s="66"/>
      <c r="N32" s="66"/>
      <c r="O32" s="66"/>
      <c r="P32" s="66"/>
      <c r="Q32" s="66"/>
      <c r="R32" s="66"/>
      <c r="S32" s="66"/>
      <c r="T32" s="66"/>
      <c r="U32" s="66"/>
    </row>
    <row r="33" spans="12:21" x14ac:dyDescent="0.3">
      <c r="L33" s="66"/>
      <c r="M33" s="66"/>
      <c r="N33" s="66"/>
      <c r="O33" s="66"/>
      <c r="P33" s="66"/>
      <c r="Q33" s="66"/>
      <c r="R33" s="66"/>
      <c r="S33" s="66"/>
      <c r="T33" s="66"/>
      <c r="U33" s="66"/>
    </row>
  </sheetData>
  <sheetProtection sheet="1" objects="1" scenarios="1"/>
  <mergeCells count="1">
    <mergeCell ref="C4:G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AC2F56E-A692-4C0A-BB40-415E1C1D9BA6}">
          <x14:formula1>
            <xm:f>Lists!$A$2:$A$4</xm:f>
          </x14:formula1>
          <xm:sqref>D5</xm:sqref>
        </x14:dataValidation>
        <x14:dataValidation type="list" allowBlank="1" showInputMessage="1" showErrorMessage="1" xr:uid="{C2586322-87CE-420A-911A-D84F32B5772B}">
          <x14:formula1>
            <xm:f>Lists!$B$2:$B$4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A123-7B3E-41C7-90AB-C4844CBD3B19}">
  <dimension ref="A1:F15"/>
  <sheetViews>
    <sheetView zoomScale="96" zoomScaleNormal="96" workbookViewId="0">
      <selection activeCell="C5" sqref="C5"/>
    </sheetView>
  </sheetViews>
  <sheetFormatPr defaultRowHeight="14.4" x14ac:dyDescent="0.3"/>
  <cols>
    <col min="1" max="1" width="36.109375" customWidth="1"/>
    <col min="3" max="3" width="130.33203125" customWidth="1"/>
  </cols>
  <sheetData>
    <row r="1" spans="1:6" x14ac:dyDescent="0.3">
      <c r="A1" s="9" t="s">
        <v>6</v>
      </c>
      <c r="B1" s="10"/>
      <c r="C1" s="9" t="s">
        <v>7</v>
      </c>
    </row>
    <row r="2" spans="1:6" x14ac:dyDescent="0.3">
      <c r="A2" s="11" t="s">
        <v>8</v>
      </c>
      <c r="B2" s="12"/>
      <c r="C2" s="14"/>
    </row>
    <row r="3" spans="1:6" x14ac:dyDescent="0.3">
      <c r="A3" s="13" t="s">
        <v>9</v>
      </c>
      <c r="B3" s="56">
        <v>471.97500000000002</v>
      </c>
      <c r="C3" s="60" t="s">
        <v>42</v>
      </c>
      <c r="D3" s="21"/>
      <c r="E3" s="21"/>
      <c r="F3" s="21"/>
    </row>
    <row r="4" spans="1:6" x14ac:dyDescent="0.3">
      <c r="A4" s="11" t="s">
        <v>10</v>
      </c>
      <c r="B4" s="18">
        <v>3.5000000000000003E-2</v>
      </c>
      <c r="C4" s="14"/>
    </row>
    <row r="5" spans="1:6" ht="39" customHeight="1" x14ac:dyDescent="0.3">
      <c r="A5" s="11" t="s">
        <v>11</v>
      </c>
      <c r="B5" s="56">
        <v>200</v>
      </c>
      <c r="C5" s="57" t="s">
        <v>41</v>
      </c>
    </row>
    <row r="9" spans="1:6" x14ac:dyDescent="0.3">
      <c r="B9" s="58"/>
    </row>
    <row r="10" spans="1:6" x14ac:dyDescent="0.3">
      <c r="B10" s="58"/>
    </row>
    <row r="13" spans="1:6" x14ac:dyDescent="0.3">
      <c r="B13" s="59"/>
    </row>
    <row r="14" spans="1:6" x14ac:dyDescent="0.3">
      <c r="B14" s="59"/>
    </row>
    <row r="15" spans="1:6" x14ac:dyDescent="0.3">
      <c r="B15" s="59"/>
    </row>
  </sheetData>
  <sheetProtection algorithmName="SHA-512" hashValue="aBIjKocWSs3rOZqNI8joD1sQ4jFPt7t8Ovgn7AkvkANQKbrESka2w+CmGs9OLGt7PFJG+mPkR5NC2vuD+xy4Dg==" saltValue="xB16rm5EEgULgtG3gnK3cw==" spinCount="100000" sheet="1" objects="1" scenarios="1"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5A51-680E-4769-9544-36D9C7E83223}">
  <dimension ref="A1:AK34"/>
  <sheetViews>
    <sheetView zoomScaleNormal="100" workbookViewId="0">
      <selection activeCell="C5" sqref="C5"/>
    </sheetView>
  </sheetViews>
  <sheetFormatPr defaultColWidth="8.88671875" defaultRowHeight="13.8" x14ac:dyDescent="0.3"/>
  <cols>
    <col min="1" max="1" width="23.44140625" style="6" customWidth="1"/>
    <col min="2" max="32" width="11" style="8" customWidth="1"/>
    <col min="33" max="33" width="12.44140625" style="8" customWidth="1"/>
    <col min="34" max="16384" width="8.88671875" style="6"/>
  </cols>
  <sheetData>
    <row r="1" spans="1:37" ht="18" x14ac:dyDescent="0.35">
      <c r="A1" s="1" t="s">
        <v>12</v>
      </c>
    </row>
    <row r="2" spans="1:37" x14ac:dyDescent="0.3">
      <c r="A2" s="7"/>
    </row>
    <row r="3" spans="1:37" s="40" customFormat="1" ht="15.6" x14ac:dyDescent="0.3">
      <c r="A3" s="38" t="s">
        <v>32</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1:37" s="40" customFormat="1" ht="14.4" thickBot="1" x14ac:dyDescent="0.35">
      <c r="A4" s="41" t="s">
        <v>13</v>
      </c>
      <c r="B4" s="42" t="s">
        <v>14</v>
      </c>
      <c r="C4" s="42">
        <v>1</v>
      </c>
      <c r="D4" s="42">
        <v>2</v>
      </c>
      <c r="E4" s="42">
        <v>3</v>
      </c>
      <c r="F4" s="42">
        <v>4</v>
      </c>
      <c r="G4" s="42">
        <v>5</v>
      </c>
      <c r="H4" s="42">
        <v>6</v>
      </c>
      <c r="I4" s="42">
        <v>7</v>
      </c>
      <c r="J4" s="42">
        <v>8</v>
      </c>
      <c r="K4" s="42">
        <v>9</v>
      </c>
      <c r="L4" s="42">
        <v>10</v>
      </c>
      <c r="M4" s="42">
        <v>11</v>
      </c>
      <c r="N4" s="42">
        <v>12</v>
      </c>
      <c r="O4" s="42">
        <v>13</v>
      </c>
      <c r="P4" s="42">
        <v>14</v>
      </c>
      <c r="Q4" s="42">
        <v>15</v>
      </c>
      <c r="R4" s="42">
        <v>16</v>
      </c>
      <c r="S4" s="42">
        <v>17</v>
      </c>
      <c r="T4" s="42">
        <v>18</v>
      </c>
      <c r="U4" s="42">
        <v>19</v>
      </c>
      <c r="V4" s="42">
        <v>20</v>
      </c>
      <c r="W4" s="42">
        <v>21</v>
      </c>
      <c r="X4" s="42">
        <v>22</v>
      </c>
      <c r="Y4" s="42">
        <v>23</v>
      </c>
      <c r="Z4" s="42">
        <v>24</v>
      </c>
      <c r="AA4" s="42">
        <v>25</v>
      </c>
      <c r="AB4" s="42">
        <v>26</v>
      </c>
      <c r="AC4" s="42">
        <v>27</v>
      </c>
      <c r="AD4" s="42">
        <v>28</v>
      </c>
      <c r="AE4" s="42">
        <v>29</v>
      </c>
      <c r="AF4" s="42">
        <v>30</v>
      </c>
      <c r="AG4" s="42" t="s">
        <v>15</v>
      </c>
    </row>
    <row r="5" spans="1:37" s="40" customFormat="1" ht="14.4" thickTop="1" x14ac:dyDescent="0.3">
      <c r="A5" s="43" t="s">
        <v>16</v>
      </c>
      <c r="B5" s="44" t="s">
        <v>17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61"/>
    </row>
    <row r="6" spans="1:37" s="40" customFormat="1" x14ac:dyDescent="0.3">
      <c r="A6" s="45" t="s">
        <v>18</v>
      </c>
      <c r="B6" s="46"/>
      <c r="C6" s="46" t="s">
        <v>17</v>
      </c>
      <c r="D6" s="46"/>
      <c r="E6" s="46" t="s">
        <v>17</v>
      </c>
      <c r="F6" s="46"/>
      <c r="G6" s="46" t="s">
        <v>17</v>
      </c>
      <c r="H6" s="46"/>
      <c r="I6" s="46"/>
      <c r="J6" s="46"/>
      <c r="K6" s="46"/>
      <c r="L6" s="46" t="s">
        <v>17</v>
      </c>
      <c r="M6" s="46"/>
      <c r="N6" s="46"/>
      <c r="O6" s="46"/>
      <c r="P6" s="46"/>
      <c r="Q6" s="46" t="s">
        <v>17</v>
      </c>
      <c r="R6" s="46"/>
      <c r="S6" s="46"/>
      <c r="T6" s="46"/>
      <c r="U6" s="46"/>
      <c r="V6" s="46" t="s">
        <v>17</v>
      </c>
      <c r="W6" s="46"/>
      <c r="X6" s="46"/>
      <c r="Y6" s="46"/>
      <c r="Z6" s="46"/>
      <c r="AA6" s="46" t="s">
        <v>17</v>
      </c>
      <c r="AB6" s="46"/>
      <c r="AC6" s="46"/>
      <c r="AD6" s="46"/>
      <c r="AE6" s="46"/>
      <c r="AF6" s="46" t="s">
        <v>17</v>
      </c>
      <c r="AG6" s="62"/>
    </row>
    <row r="7" spans="1:37" s="40" customFormat="1" x14ac:dyDescent="0.3">
      <c r="A7" s="45" t="s">
        <v>19</v>
      </c>
      <c r="B7" s="46"/>
      <c r="C7" s="46"/>
      <c r="D7" s="46"/>
      <c r="E7" s="46"/>
      <c r="F7" s="46"/>
      <c r="G7" s="46" t="s">
        <v>17</v>
      </c>
      <c r="H7" s="46"/>
      <c r="I7" s="46"/>
      <c r="J7" s="46"/>
      <c r="K7" s="46"/>
      <c r="L7" s="46"/>
      <c r="M7" s="46"/>
      <c r="N7" s="46"/>
      <c r="O7" s="46"/>
      <c r="P7" s="46"/>
      <c r="Q7" s="46" t="s">
        <v>17</v>
      </c>
      <c r="R7" s="46"/>
      <c r="S7" s="46"/>
      <c r="T7" s="46"/>
      <c r="U7" s="46"/>
      <c r="V7" s="46"/>
      <c r="W7" s="46"/>
      <c r="X7" s="46"/>
      <c r="Y7" s="46"/>
      <c r="Z7" s="46"/>
      <c r="AA7" s="46" t="s">
        <v>17</v>
      </c>
      <c r="AB7" s="46"/>
      <c r="AC7" s="46"/>
      <c r="AD7" s="46"/>
      <c r="AE7" s="46"/>
      <c r="AF7" s="46" t="s">
        <v>17</v>
      </c>
      <c r="AG7" s="62"/>
    </row>
    <row r="8" spans="1:37" s="40" customFormat="1" x14ac:dyDescent="0.3">
      <c r="A8" s="45" t="s">
        <v>20</v>
      </c>
      <c r="B8" s="46">
        <v>0.3</v>
      </c>
      <c r="C8" s="46">
        <v>0.3</v>
      </c>
      <c r="D8" s="46"/>
      <c r="E8" s="46">
        <v>0.3</v>
      </c>
      <c r="F8" s="46"/>
      <c r="G8" s="46">
        <v>0.6</v>
      </c>
      <c r="H8" s="46"/>
      <c r="I8" s="46"/>
      <c r="J8" s="46"/>
      <c r="K8" s="46"/>
      <c r="L8" s="46">
        <v>0.3</v>
      </c>
      <c r="M8" s="46"/>
      <c r="N8" s="46"/>
      <c r="O8" s="46"/>
      <c r="P8" s="46"/>
      <c r="Q8" s="46">
        <v>0.9</v>
      </c>
      <c r="R8" s="46"/>
      <c r="S8" s="46"/>
      <c r="T8" s="46"/>
      <c r="U8" s="46"/>
      <c r="V8" s="46">
        <v>0.3</v>
      </c>
      <c r="W8" s="46"/>
      <c r="X8" s="46"/>
      <c r="Y8" s="46"/>
      <c r="Z8" s="46"/>
      <c r="AA8" s="46">
        <v>0.9</v>
      </c>
      <c r="AB8" s="46"/>
      <c r="AC8" s="46"/>
      <c r="AD8" s="46"/>
      <c r="AE8" s="46"/>
      <c r="AF8" s="46">
        <v>0.6</v>
      </c>
      <c r="AG8" s="62">
        <f>SUM(B8:AF8)</f>
        <v>4.5</v>
      </c>
    </row>
    <row r="9" spans="1:37" s="40" customFormat="1" ht="14.4" thickBot="1" x14ac:dyDescent="0.35">
      <c r="A9" s="45" t="s">
        <v>21</v>
      </c>
      <c r="B9" s="47">
        <f>SUM(Assumptions!B3*B8)</f>
        <v>141.5925</v>
      </c>
      <c r="C9" s="47">
        <f>SUM(Assumptions!B3*C8)</f>
        <v>141.5925</v>
      </c>
      <c r="D9" s="47">
        <f>SUM(Assumptions!B3*D8)</f>
        <v>0</v>
      </c>
      <c r="E9" s="47">
        <f>SUM(Assumptions!B3*E8)</f>
        <v>141.5925</v>
      </c>
      <c r="F9" s="47">
        <f>SUM(Assumptions!B3*F8)</f>
        <v>0</v>
      </c>
      <c r="G9" s="47">
        <f>SUM(Assumptions!B3*G8)</f>
        <v>283.185</v>
      </c>
      <c r="H9" s="47">
        <f>SUM(Assumptions!B3*H8)</f>
        <v>0</v>
      </c>
      <c r="I9" s="47">
        <f>SUM(Assumptions!B3*I8)</f>
        <v>0</v>
      </c>
      <c r="J9" s="47">
        <f>SUM(Assumptions!B3*J8)</f>
        <v>0</v>
      </c>
      <c r="K9" s="47">
        <f>SUM(Assumptions!B3*K8)</f>
        <v>0</v>
      </c>
      <c r="L9" s="47">
        <f>SUM(Assumptions!B3*L8)</f>
        <v>141.5925</v>
      </c>
      <c r="M9" s="47">
        <f>SUM(Assumptions!B3*M8)</f>
        <v>0</v>
      </c>
      <c r="N9" s="47">
        <f>SUM(Assumptions!B3*N8)</f>
        <v>0</v>
      </c>
      <c r="O9" s="47">
        <f>SUM(Assumptions!B3*O8)</f>
        <v>0</v>
      </c>
      <c r="P9" s="47">
        <f>SUM(Assumptions!B3*P8)</f>
        <v>0</v>
      </c>
      <c r="Q9" s="47">
        <f>SUM(Assumptions!B3*Q8)</f>
        <v>424.77750000000003</v>
      </c>
      <c r="R9" s="47">
        <f>SUM(Assumptions!B3*R8)</f>
        <v>0</v>
      </c>
      <c r="S9" s="47">
        <f>SUM(Assumptions!B3*S8)</f>
        <v>0</v>
      </c>
      <c r="T9" s="47">
        <f>SUM(Assumptions!B3*T8)</f>
        <v>0</v>
      </c>
      <c r="U9" s="47">
        <f>SUM(Assumptions!B3*U8)</f>
        <v>0</v>
      </c>
      <c r="V9" s="47">
        <f>SUM(Assumptions!B3*V8)</f>
        <v>141.5925</v>
      </c>
      <c r="W9" s="47">
        <f>SUM(Assumptions!B3*W8)</f>
        <v>0</v>
      </c>
      <c r="X9" s="47">
        <f>SUM(Assumptions!B3*X8)</f>
        <v>0</v>
      </c>
      <c r="Y9" s="47">
        <f>SUM(Assumptions!B3*Y8)</f>
        <v>0</v>
      </c>
      <c r="Z9" s="47">
        <f>SUM(Assumptions!B3*Z8)</f>
        <v>0</v>
      </c>
      <c r="AA9" s="47">
        <f>SUM(Assumptions!B3*AA8)</f>
        <v>424.77750000000003</v>
      </c>
      <c r="AB9" s="47">
        <f>SUM(Assumptions!B3*AB8)</f>
        <v>0</v>
      </c>
      <c r="AC9" s="47">
        <f>SUM(Assumptions!B3*AC8)</f>
        <v>0</v>
      </c>
      <c r="AD9" s="47">
        <f>SUM(Assumptions!B3*AD8)</f>
        <v>0</v>
      </c>
      <c r="AE9" s="47">
        <f>SUM(Assumptions!B3*AE8)</f>
        <v>0</v>
      </c>
      <c r="AF9" s="47">
        <f>SUM(Assumptions!B3*AF8)</f>
        <v>283.185</v>
      </c>
      <c r="AG9" s="65">
        <f t="shared" ref="AG9" si="0">SUM(B9:AF9)</f>
        <v>2123.8874999999998</v>
      </c>
      <c r="AH9" s="47"/>
      <c r="AI9" s="47"/>
      <c r="AJ9" s="47"/>
      <c r="AK9" s="47"/>
    </row>
    <row r="10" spans="1:37" s="40" customFormat="1" ht="14.4" thickBot="1" x14ac:dyDescent="0.35">
      <c r="A10" s="15" t="s">
        <v>22</v>
      </c>
      <c r="B10" s="48">
        <f t="shared" ref="B10:AF10" si="1">SUM(B9:B9)</f>
        <v>141.5925</v>
      </c>
      <c r="C10" s="48">
        <f t="shared" si="1"/>
        <v>141.5925</v>
      </c>
      <c r="D10" s="48">
        <f t="shared" si="1"/>
        <v>0</v>
      </c>
      <c r="E10" s="48">
        <f t="shared" si="1"/>
        <v>141.5925</v>
      </c>
      <c r="F10" s="48">
        <f t="shared" si="1"/>
        <v>0</v>
      </c>
      <c r="G10" s="48">
        <f t="shared" si="1"/>
        <v>283.185</v>
      </c>
      <c r="H10" s="48">
        <f t="shared" si="1"/>
        <v>0</v>
      </c>
      <c r="I10" s="48">
        <f t="shared" si="1"/>
        <v>0</v>
      </c>
      <c r="J10" s="48">
        <f t="shared" si="1"/>
        <v>0</v>
      </c>
      <c r="K10" s="48">
        <f t="shared" si="1"/>
        <v>0</v>
      </c>
      <c r="L10" s="48">
        <f t="shared" si="1"/>
        <v>141.5925</v>
      </c>
      <c r="M10" s="48">
        <f t="shared" si="1"/>
        <v>0</v>
      </c>
      <c r="N10" s="48">
        <f t="shared" si="1"/>
        <v>0</v>
      </c>
      <c r="O10" s="48">
        <f t="shared" si="1"/>
        <v>0</v>
      </c>
      <c r="P10" s="48">
        <f t="shared" si="1"/>
        <v>0</v>
      </c>
      <c r="Q10" s="48">
        <f t="shared" si="1"/>
        <v>424.77750000000003</v>
      </c>
      <c r="R10" s="48">
        <f t="shared" si="1"/>
        <v>0</v>
      </c>
      <c r="S10" s="48">
        <f t="shared" si="1"/>
        <v>0</v>
      </c>
      <c r="T10" s="48">
        <f t="shared" si="1"/>
        <v>0</v>
      </c>
      <c r="U10" s="48">
        <f t="shared" si="1"/>
        <v>0</v>
      </c>
      <c r="V10" s="48">
        <f t="shared" si="1"/>
        <v>141.5925</v>
      </c>
      <c r="W10" s="48">
        <f t="shared" si="1"/>
        <v>0</v>
      </c>
      <c r="X10" s="48">
        <f t="shared" si="1"/>
        <v>0</v>
      </c>
      <c r="Y10" s="48">
        <f t="shared" si="1"/>
        <v>0</v>
      </c>
      <c r="Z10" s="48">
        <f t="shared" si="1"/>
        <v>0</v>
      </c>
      <c r="AA10" s="48">
        <f t="shared" si="1"/>
        <v>424.77750000000003</v>
      </c>
      <c r="AB10" s="48">
        <f t="shared" si="1"/>
        <v>0</v>
      </c>
      <c r="AC10" s="48">
        <f t="shared" si="1"/>
        <v>0</v>
      </c>
      <c r="AD10" s="48">
        <f t="shared" si="1"/>
        <v>0</v>
      </c>
      <c r="AE10" s="48">
        <f t="shared" si="1"/>
        <v>0</v>
      </c>
      <c r="AF10" s="48">
        <f t="shared" si="1"/>
        <v>283.185</v>
      </c>
      <c r="AG10" s="49">
        <f>SUM(B10:AF10)</f>
        <v>2123.8874999999998</v>
      </c>
    </row>
    <row r="11" spans="1:37" s="40" customFormat="1" ht="14.4" thickBot="1" x14ac:dyDescent="0.35">
      <c r="A11" s="15" t="s">
        <v>10</v>
      </c>
      <c r="B11" s="50">
        <v>1</v>
      </c>
      <c r="C11" s="50">
        <f>B11+(B11*Assumptions!B4)</f>
        <v>1.0349999999999999</v>
      </c>
      <c r="D11" s="50">
        <f>C11+(C11*Assumptions!B4)</f>
        <v>1.0712249999999999</v>
      </c>
      <c r="E11" s="50">
        <f>D11+(D11*Assumptions!B4)</f>
        <v>1.108717875</v>
      </c>
      <c r="F11" s="50">
        <f>E11+(E11*Assumptions!B4)</f>
        <v>1.1475230006249999</v>
      </c>
      <c r="G11" s="50">
        <f>F11+(F11*Assumptions!B4)</f>
        <v>1.1876863056468749</v>
      </c>
      <c r="H11" s="50">
        <f>G11+(G11*Assumptions!B4)</f>
        <v>1.2292553263445156</v>
      </c>
      <c r="I11" s="50">
        <f>H11+(H11*Assumptions!B4)</f>
        <v>1.2722792627665738</v>
      </c>
      <c r="J11" s="50">
        <f>I11+(I11*Assumptions!B4)</f>
        <v>1.3168090369634038</v>
      </c>
      <c r="K11" s="50">
        <f>J11+(J11*Assumptions!B4)</f>
        <v>1.3628973532571229</v>
      </c>
      <c r="L11" s="50">
        <f>K11+(K11*Assumptions!B4)</f>
        <v>1.4105987606211223</v>
      </c>
      <c r="M11" s="50">
        <f>L11+(L11*Assumptions!B4)</f>
        <v>1.4599697172428616</v>
      </c>
      <c r="N11" s="50">
        <f>M11+(M11*Assumptions!B4)</f>
        <v>1.5110686573463619</v>
      </c>
      <c r="O11" s="50">
        <f>N11+(N11*Assumptions!B4)</f>
        <v>1.5639560603534846</v>
      </c>
      <c r="P11" s="50">
        <f>O11+(O11*Assumptions!B4)</f>
        <v>1.6186945224658564</v>
      </c>
      <c r="Q11" s="50">
        <f>P11+(P11*Assumptions!B4)</f>
        <v>1.6753488307521613</v>
      </c>
      <c r="R11" s="50">
        <f>Q11+(Q11*Assumptions!B4)</f>
        <v>1.733986039828487</v>
      </c>
      <c r="S11" s="50">
        <f>R11+(R11*Assumptions!B4)</f>
        <v>1.7946755512224841</v>
      </c>
      <c r="T11" s="50">
        <f>S11+(S11*Assumptions!B4)</f>
        <v>1.857489195515271</v>
      </c>
      <c r="U11" s="50">
        <f>T11+(T11*Assumptions!B4)</f>
        <v>1.9225013173583054</v>
      </c>
      <c r="V11" s="50">
        <f>U11+(U11*Assumptions!B4)</f>
        <v>1.989788863465846</v>
      </c>
      <c r="W11" s="50">
        <f>V11+(V11*Assumptions!B4)</f>
        <v>2.0594314736871508</v>
      </c>
      <c r="X11" s="50">
        <f>W11+(W11*Assumptions!B4)</f>
        <v>2.1315115752662011</v>
      </c>
      <c r="Y11" s="50">
        <f>X11+(X11*Assumptions!B4)</f>
        <v>2.2061144804005179</v>
      </c>
      <c r="Z11" s="50">
        <f>Y11+(Y11*Assumptions!B4)</f>
        <v>2.2833284872145363</v>
      </c>
      <c r="AA11" s="50">
        <f>Z11+(Z11*Assumptions!B4)</f>
        <v>2.3632449842670451</v>
      </c>
      <c r="AB11" s="50">
        <f>AA11+(AA11*Assumptions!B4)</f>
        <v>2.4459585587163919</v>
      </c>
      <c r="AC11" s="50">
        <f>AB11+(AB11*Assumptions!B4)</f>
        <v>2.5315671082714655</v>
      </c>
      <c r="AD11" s="50">
        <f>AC11+(AC11*Assumptions!B4)</f>
        <v>2.6201719570609669</v>
      </c>
      <c r="AE11" s="50">
        <f>AD11+(AD11*Assumptions!B4)</f>
        <v>2.7118779755581008</v>
      </c>
      <c r="AF11" s="50">
        <f>AE11+(AE11*Assumptions!B4)</f>
        <v>2.8067937047026343</v>
      </c>
      <c r="AG11" s="51"/>
    </row>
    <row r="12" spans="1:37" s="40" customFormat="1" ht="14.4" thickBot="1" x14ac:dyDescent="0.35">
      <c r="A12" s="16" t="s">
        <v>23</v>
      </c>
      <c r="B12" s="52">
        <f>SUM(B10*B11)</f>
        <v>141.5925</v>
      </c>
      <c r="C12" s="52">
        <f t="shared" ref="C12:AF12" si="2">SUM(C10*C11)</f>
        <v>146.5482375</v>
      </c>
      <c r="D12" s="52">
        <f t="shared" si="2"/>
        <v>0</v>
      </c>
      <c r="E12" s="52">
        <f t="shared" si="2"/>
        <v>156.98613571593751</v>
      </c>
      <c r="F12" s="52">
        <f t="shared" si="2"/>
        <v>0</v>
      </c>
      <c r="G12" s="52">
        <f t="shared" si="2"/>
        <v>336.33494646461025</v>
      </c>
      <c r="H12" s="52">
        <f t="shared" si="2"/>
        <v>0</v>
      </c>
      <c r="I12" s="52">
        <f t="shared" si="2"/>
        <v>0</v>
      </c>
      <c r="J12" s="52">
        <f t="shared" si="2"/>
        <v>0</v>
      </c>
      <c r="K12" s="52">
        <f t="shared" si="2"/>
        <v>0</v>
      </c>
      <c r="L12" s="52">
        <f t="shared" si="2"/>
        <v>199.73020501324626</v>
      </c>
      <c r="M12" s="52">
        <f t="shared" si="2"/>
        <v>0</v>
      </c>
      <c r="N12" s="52">
        <f t="shared" si="2"/>
        <v>0</v>
      </c>
      <c r="O12" s="52">
        <f t="shared" si="2"/>
        <v>0</v>
      </c>
      <c r="P12" s="52">
        <f t="shared" si="2"/>
        <v>0</v>
      </c>
      <c r="Q12" s="52">
        <f t="shared" si="2"/>
        <v>711.6504879548263</v>
      </c>
      <c r="R12" s="52">
        <f t="shared" si="2"/>
        <v>0</v>
      </c>
      <c r="S12" s="52">
        <f t="shared" si="2"/>
        <v>0</v>
      </c>
      <c r="T12" s="52">
        <f t="shared" si="2"/>
        <v>0</v>
      </c>
      <c r="U12" s="52">
        <f t="shared" si="2"/>
        <v>0</v>
      </c>
      <c r="V12" s="52">
        <f t="shared" si="2"/>
        <v>281.73917965028778</v>
      </c>
      <c r="W12" s="52">
        <f t="shared" si="2"/>
        <v>0</v>
      </c>
      <c r="X12" s="52">
        <f t="shared" si="2"/>
        <v>0</v>
      </c>
      <c r="Y12" s="52">
        <f t="shared" si="2"/>
        <v>0</v>
      </c>
      <c r="Z12" s="52">
        <f t="shared" si="2"/>
        <v>0</v>
      </c>
      <c r="AA12" s="52">
        <f t="shared" si="2"/>
        <v>1003.8532963044948</v>
      </c>
      <c r="AB12" s="52">
        <f t="shared" si="2"/>
        <v>0</v>
      </c>
      <c r="AC12" s="52">
        <f t="shared" si="2"/>
        <v>0</v>
      </c>
      <c r="AD12" s="52">
        <f t="shared" si="2"/>
        <v>0</v>
      </c>
      <c r="AE12" s="52">
        <f t="shared" si="2"/>
        <v>0</v>
      </c>
      <c r="AF12" s="52">
        <f t="shared" si="2"/>
        <v>794.84187526621554</v>
      </c>
      <c r="AG12" s="53">
        <f>SUM(B12:AF12)</f>
        <v>3773.2768638696184</v>
      </c>
    </row>
    <row r="13" spans="1:37" s="40" customFormat="1" x14ac:dyDescent="0.3">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row>
    <row r="14" spans="1:37" s="40" customFormat="1" ht="15.6" x14ac:dyDescent="0.3">
      <c r="A14" s="38" t="s">
        <v>33</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row>
    <row r="15" spans="1:37" s="40" customFormat="1" ht="14.4" thickBot="1" x14ac:dyDescent="0.35">
      <c r="A15" s="41" t="s">
        <v>13</v>
      </c>
      <c r="B15" s="42" t="s">
        <v>14</v>
      </c>
      <c r="C15" s="42">
        <v>1</v>
      </c>
      <c r="D15" s="42">
        <v>2</v>
      </c>
      <c r="E15" s="42">
        <v>3</v>
      </c>
      <c r="F15" s="42">
        <v>4</v>
      </c>
      <c r="G15" s="42">
        <v>5</v>
      </c>
      <c r="H15" s="42">
        <v>6</v>
      </c>
      <c r="I15" s="42">
        <v>7</v>
      </c>
      <c r="J15" s="42">
        <v>8</v>
      </c>
      <c r="K15" s="42">
        <v>9</v>
      </c>
      <c r="L15" s="42">
        <v>10</v>
      </c>
      <c r="M15" s="42">
        <v>11</v>
      </c>
      <c r="N15" s="42">
        <v>12</v>
      </c>
      <c r="O15" s="42">
        <v>13</v>
      </c>
      <c r="P15" s="42">
        <v>14</v>
      </c>
      <c r="Q15" s="42">
        <v>15</v>
      </c>
      <c r="R15" s="42">
        <v>16</v>
      </c>
      <c r="S15" s="42">
        <v>17</v>
      </c>
      <c r="T15" s="42">
        <v>18</v>
      </c>
      <c r="U15" s="42">
        <v>19</v>
      </c>
      <c r="V15" s="42">
        <v>20</v>
      </c>
      <c r="W15" s="42">
        <v>21</v>
      </c>
      <c r="X15" s="42">
        <v>22</v>
      </c>
      <c r="Y15" s="42">
        <v>23</v>
      </c>
      <c r="Z15" s="42">
        <v>24</v>
      </c>
      <c r="AA15" s="42">
        <v>25</v>
      </c>
      <c r="AB15" s="42">
        <v>26</v>
      </c>
      <c r="AC15" s="42">
        <v>27</v>
      </c>
      <c r="AD15" s="42">
        <v>28</v>
      </c>
      <c r="AE15" s="42">
        <v>29</v>
      </c>
      <c r="AF15" s="42">
        <v>30</v>
      </c>
      <c r="AG15" s="42" t="s">
        <v>15</v>
      </c>
    </row>
    <row r="16" spans="1:37" s="40" customFormat="1" ht="14.4" thickTop="1" x14ac:dyDescent="0.3">
      <c r="A16" s="43" t="s">
        <v>16</v>
      </c>
      <c r="B16" s="44" t="s">
        <v>17</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61"/>
    </row>
    <row r="17" spans="1:33" s="40" customFormat="1" x14ac:dyDescent="0.3">
      <c r="A17" s="45" t="s">
        <v>18</v>
      </c>
      <c r="B17" s="46"/>
      <c r="C17" s="46" t="s">
        <v>17</v>
      </c>
      <c r="D17" s="46" t="s">
        <v>17</v>
      </c>
      <c r="E17" s="46" t="s">
        <v>17</v>
      </c>
      <c r="F17" s="46" t="s">
        <v>17</v>
      </c>
      <c r="G17" s="46" t="s">
        <v>17</v>
      </c>
      <c r="H17" s="46"/>
      <c r="I17" s="46"/>
      <c r="J17" s="46"/>
      <c r="K17" s="46"/>
      <c r="L17" s="46" t="s">
        <v>17</v>
      </c>
      <c r="M17" s="46"/>
      <c r="N17" s="46"/>
      <c r="O17" s="46"/>
      <c r="P17" s="46"/>
      <c r="Q17" s="46" t="s">
        <v>17</v>
      </c>
      <c r="R17" s="46"/>
      <c r="S17" s="46"/>
      <c r="T17" s="46"/>
      <c r="U17" s="46"/>
      <c r="V17" s="46" t="s">
        <v>17</v>
      </c>
      <c r="W17" s="46"/>
      <c r="X17" s="46"/>
      <c r="Y17" s="46"/>
      <c r="Z17" s="46"/>
      <c r="AA17" s="46" t="s">
        <v>17</v>
      </c>
      <c r="AB17" s="46"/>
      <c r="AC17" s="46"/>
      <c r="AD17" s="46"/>
      <c r="AE17" s="46"/>
      <c r="AF17" s="46" t="s">
        <v>17</v>
      </c>
      <c r="AG17" s="62"/>
    </row>
    <row r="18" spans="1:33" s="40" customFormat="1" x14ac:dyDescent="0.3">
      <c r="A18" s="45" t="s">
        <v>19</v>
      </c>
      <c r="B18" s="46"/>
      <c r="C18" s="46"/>
      <c r="D18" s="46" t="s">
        <v>17</v>
      </c>
      <c r="E18" s="46"/>
      <c r="F18" s="46"/>
      <c r="G18" s="46" t="s">
        <v>17</v>
      </c>
      <c r="H18" s="46"/>
      <c r="I18" s="46"/>
      <c r="J18" s="46"/>
      <c r="K18" s="46"/>
      <c r="L18" s="46"/>
      <c r="M18" s="46"/>
      <c r="N18" s="46"/>
      <c r="O18" s="46"/>
      <c r="P18" s="46"/>
      <c r="Q18" s="46" t="s">
        <v>17</v>
      </c>
      <c r="R18" s="46"/>
      <c r="S18" s="46"/>
      <c r="T18" s="46"/>
      <c r="U18" s="46"/>
      <c r="V18" s="46"/>
      <c r="W18" s="46"/>
      <c r="X18" s="46"/>
      <c r="Y18" s="46"/>
      <c r="Z18" s="46"/>
      <c r="AA18" s="46" t="s">
        <v>17</v>
      </c>
      <c r="AB18" s="46"/>
      <c r="AC18" s="46"/>
      <c r="AD18" s="46"/>
      <c r="AE18" s="46"/>
      <c r="AF18" s="46" t="s">
        <v>17</v>
      </c>
      <c r="AG18" s="62"/>
    </row>
    <row r="19" spans="1:33" s="40" customFormat="1" x14ac:dyDescent="0.3">
      <c r="A19" s="45" t="s">
        <v>20</v>
      </c>
      <c r="B19" s="46">
        <v>0.5</v>
      </c>
      <c r="C19" s="46">
        <v>0.5</v>
      </c>
      <c r="D19" s="46">
        <v>1</v>
      </c>
      <c r="E19" s="46">
        <v>0.5</v>
      </c>
      <c r="F19" s="46">
        <v>0.5</v>
      </c>
      <c r="G19" s="46">
        <v>1</v>
      </c>
      <c r="H19" s="46"/>
      <c r="I19" s="46"/>
      <c r="J19" s="46"/>
      <c r="K19" s="46"/>
      <c r="L19" s="46">
        <v>0.5</v>
      </c>
      <c r="M19" s="46"/>
      <c r="N19" s="46"/>
      <c r="O19" s="46"/>
      <c r="P19" s="46"/>
      <c r="Q19" s="46">
        <v>1.5</v>
      </c>
      <c r="R19" s="46"/>
      <c r="S19" s="46"/>
      <c r="T19" s="46"/>
      <c r="U19" s="46"/>
      <c r="V19" s="46">
        <v>0.5</v>
      </c>
      <c r="W19" s="46"/>
      <c r="X19" s="46"/>
      <c r="Y19" s="46"/>
      <c r="Z19" s="46"/>
      <c r="AA19" s="46">
        <v>1</v>
      </c>
      <c r="AB19" s="46"/>
      <c r="AC19" s="46"/>
      <c r="AD19" s="46"/>
      <c r="AE19" s="46"/>
      <c r="AF19" s="46">
        <v>1.5</v>
      </c>
      <c r="AG19" s="62">
        <f>SUM(B19:AF19)</f>
        <v>9</v>
      </c>
    </row>
    <row r="20" spans="1:33" s="40" customFormat="1" ht="14.4" thickBot="1" x14ac:dyDescent="0.35">
      <c r="A20" s="45" t="s">
        <v>21</v>
      </c>
      <c r="B20" s="47">
        <f>SUM(Assumptions!B3*B19)</f>
        <v>235.98750000000001</v>
      </c>
      <c r="C20" s="47">
        <f>SUM(Assumptions!B3*C19)</f>
        <v>235.98750000000001</v>
      </c>
      <c r="D20" s="47">
        <f>SUM(Assumptions!B3*D19)</f>
        <v>471.97500000000002</v>
      </c>
      <c r="E20" s="47">
        <f>SUM(Assumptions!B3*E19)</f>
        <v>235.98750000000001</v>
      </c>
      <c r="F20" s="47">
        <f>SUM(Assumptions!B3*F19)</f>
        <v>235.98750000000001</v>
      </c>
      <c r="G20" s="47">
        <f>SUM(Assumptions!B3*G19)</f>
        <v>471.97500000000002</v>
      </c>
      <c r="H20" s="47">
        <f>SUM(Assumptions!B3*H19)</f>
        <v>0</v>
      </c>
      <c r="I20" s="47">
        <f>SUM(Assumptions!B3*I19)</f>
        <v>0</v>
      </c>
      <c r="J20" s="47">
        <f>SUM(Assumptions!B3*J19)</f>
        <v>0</v>
      </c>
      <c r="K20" s="47">
        <f>SUM(Assumptions!B3*K19)</f>
        <v>0</v>
      </c>
      <c r="L20" s="47">
        <f>SUM(Assumptions!B3*L19)</f>
        <v>235.98750000000001</v>
      </c>
      <c r="M20" s="47">
        <f>SUM(Assumptions!B3*M19)</f>
        <v>0</v>
      </c>
      <c r="N20" s="47">
        <f>SUM(Assumptions!B3*N19)</f>
        <v>0</v>
      </c>
      <c r="O20" s="47">
        <f>SUM(Assumptions!B3*O19)</f>
        <v>0</v>
      </c>
      <c r="P20" s="47">
        <f>SUM(Assumptions!B3*P19)</f>
        <v>0</v>
      </c>
      <c r="Q20" s="47">
        <f>SUM(Assumptions!B3*Q19)</f>
        <v>707.96250000000009</v>
      </c>
      <c r="R20" s="47">
        <f>SUM(Assumptions!B3*R19)</f>
        <v>0</v>
      </c>
      <c r="S20" s="47">
        <f>SUM(Assumptions!B3*S19)</f>
        <v>0</v>
      </c>
      <c r="T20" s="47">
        <f>SUM(Assumptions!B3*T19)</f>
        <v>0</v>
      </c>
      <c r="U20" s="47">
        <f>SUM(Assumptions!B3*U19)</f>
        <v>0</v>
      </c>
      <c r="V20" s="47">
        <f>SUM(Assumptions!B3*V19)</f>
        <v>235.98750000000001</v>
      </c>
      <c r="W20" s="47">
        <f>SUM(Assumptions!B3*W19)</f>
        <v>0</v>
      </c>
      <c r="X20" s="47">
        <f>SUM(Assumptions!B3*X19)</f>
        <v>0</v>
      </c>
      <c r="Y20" s="47">
        <f>SUM(Assumptions!B3*Y19)</f>
        <v>0</v>
      </c>
      <c r="Z20" s="47">
        <f>SUM(Assumptions!B3*Z19)</f>
        <v>0</v>
      </c>
      <c r="AA20" s="47">
        <f>SUM(Assumptions!B3*AA19)</f>
        <v>471.97500000000002</v>
      </c>
      <c r="AB20" s="47">
        <f>SUM(Assumptions!B3*AB19)</f>
        <v>0</v>
      </c>
      <c r="AC20" s="47">
        <f>SUM(Assumptions!B3*AC19)</f>
        <v>0</v>
      </c>
      <c r="AD20" s="47">
        <f>SUM(Assumptions!B3*AD19)</f>
        <v>0</v>
      </c>
      <c r="AE20" s="47">
        <f>SUM(Assumptions!B3*AE19)</f>
        <v>0</v>
      </c>
      <c r="AF20" s="47">
        <f>SUM(Assumptions!B3*AF19)</f>
        <v>707.96250000000009</v>
      </c>
      <c r="AG20" s="63">
        <f t="shared" ref="AG20" si="3">SUM(B20:AF20)</f>
        <v>4247.7750000000005</v>
      </c>
    </row>
    <row r="21" spans="1:33" s="40" customFormat="1" ht="14.4" thickBot="1" x14ac:dyDescent="0.35">
      <c r="A21" s="15" t="s">
        <v>22</v>
      </c>
      <c r="B21" s="48">
        <f t="shared" ref="B21:AF21" si="4">SUM(B20:B20)</f>
        <v>235.98750000000001</v>
      </c>
      <c r="C21" s="48">
        <f t="shared" si="4"/>
        <v>235.98750000000001</v>
      </c>
      <c r="D21" s="48">
        <f t="shared" si="4"/>
        <v>471.97500000000002</v>
      </c>
      <c r="E21" s="48">
        <f t="shared" si="4"/>
        <v>235.98750000000001</v>
      </c>
      <c r="F21" s="48">
        <f t="shared" si="4"/>
        <v>235.98750000000001</v>
      </c>
      <c r="G21" s="48">
        <f t="shared" si="4"/>
        <v>471.97500000000002</v>
      </c>
      <c r="H21" s="48">
        <f t="shared" si="4"/>
        <v>0</v>
      </c>
      <c r="I21" s="48">
        <f t="shared" si="4"/>
        <v>0</v>
      </c>
      <c r="J21" s="48">
        <f t="shared" si="4"/>
        <v>0</v>
      </c>
      <c r="K21" s="48">
        <f t="shared" si="4"/>
        <v>0</v>
      </c>
      <c r="L21" s="48">
        <f t="shared" si="4"/>
        <v>235.98750000000001</v>
      </c>
      <c r="M21" s="48">
        <f t="shared" si="4"/>
        <v>0</v>
      </c>
      <c r="N21" s="48">
        <f t="shared" si="4"/>
        <v>0</v>
      </c>
      <c r="O21" s="48">
        <f t="shared" si="4"/>
        <v>0</v>
      </c>
      <c r="P21" s="48">
        <f t="shared" si="4"/>
        <v>0</v>
      </c>
      <c r="Q21" s="48">
        <f t="shared" si="4"/>
        <v>707.96250000000009</v>
      </c>
      <c r="R21" s="48">
        <f t="shared" si="4"/>
        <v>0</v>
      </c>
      <c r="S21" s="48">
        <f t="shared" si="4"/>
        <v>0</v>
      </c>
      <c r="T21" s="48">
        <f t="shared" si="4"/>
        <v>0</v>
      </c>
      <c r="U21" s="48">
        <f t="shared" si="4"/>
        <v>0</v>
      </c>
      <c r="V21" s="48">
        <f t="shared" si="4"/>
        <v>235.98750000000001</v>
      </c>
      <c r="W21" s="48">
        <f t="shared" si="4"/>
        <v>0</v>
      </c>
      <c r="X21" s="48">
        <f t="shared" si="4"/>
        <v>0</v>
      </c>
      <c r="Y21" s="48">
        <f t="shared" si="4"/>
        <v>0</v>
      </c>
      <c r="Z21" s="48">
        <f t="shared" si="4"/>
        <v>0</v>
      </c>
      <c r="AA21" s="48">
        <f t="shared" si="4"/>
        <v>471.97500000000002</v>
      </c>
      <c r="AB21" s="48">
        <f t="shared" si="4"/>
        <v>0</v>
      </c>
      <c r="AC21" s="48">
        <f t="shared" si="4"/>
        <v>0</v>
      </c>
      <c r="AD21" s="48">
        <f t="shared" si="4"/>
        <v>0</v>
      </c>
      <c r="AE21" s="48">
        <f t="shared" si="4"/>
        <v>0</v>
      </c>
      <c r="AF21" s="48">
        <f t="shared" si="4"/>
        <v>707.96250000000009</v>
      </c>
      <c r="AG21" s="49">
        <f>SUM(B21:AF21)</f>
        <v>4247.7750000000005</v>
      </c>
    </row>
    <row r="22" spans="1:33" s="40" customFormat="1" ht="14.4" thickBot="1" x14ac:dyDescent="0.35">
      <c r="A22" s="15" t="s">
        <v>10</v>
      </c>
      <c r="B22" s="50">
        <v>1</v>
      </c>
      <c r="C22" s="50">
        <f>B22+(B22*Assumptions!B4)</f>
        <v>1.0349999999999999</v>
      </c>
      <c r="D22" s="50">
        <f>C22+(C22*Assumptions!B4)</f>
        <v>1.0712249999999999</v>
      </c>
      <c r="E22" s="50">
        <f>D22+(D22*Assumptions!B4)</f>
        <v>1.108717875</v>
      </c>
      <c r="F22" s="50">
        <f>E22+(E22*Assumptions!B4)</f>
        <v>1.1475230006249999</v>
      </c>
      <c r="G22" s="50">
        <f>F22+(F22*Assumptions!B4)</f>
        <v>1.1876863056468749</v>
      </c>
      <c r="H22" s="50">
        <f>G22+(G22*Assumptions!B4)</f>
        <v>1.2292553263445156</v>
      </c>
      <c r="I22" s="50">
        <f>H22+(H22*Assumptions!B4)</f>
        <v>1.2722792627665738</v>
      </c>
      <c r="J22" s="50">
        <f>I22+(I22*Assumptions!B4)</f>
        <v>1.3168090369634038</v>
      </c>
      <c r="K22" s="50">
        <f>J22+(J22*Assumptions!B4)</f>
        <v>1.3628973532571229</v>
      </c>
      <c r="L22" s="50">
        <f>K22+(K22*Assumptions!B4)</f>
        <v>1.4105987606211223</v>
      </c>
      <c r="M22" s="50">
        <f>L22+(L22*Assumptions!B4)</f>
        <v>1.4599697172428616</v>
      </c>
      <c r="N22" s="50">
        <f>M22+(M22*Assumptions!B4)</f>
        <v>1.5110686573463619</v>
      </c>
      <c r="O22" s="50">
        <f>N22+(N22*Assumptions!B4)</f>
        <v>1.5639560603534846</v>
      </c>
      <c r="P22" s="50">
        <f>O22+(O22*Assumptions!B4)</f>
        <v>1.6186945224658564</v>
      </c>
      <c r="Q22" s="50">
        <f>P22+(P22*Assumptions!B4)</f>
        <v>1.6753488307521613</v>
      </c>
      <c r="R22" s="50">
        <f>Q22+(Q22*Assumptions!B4)</f>
        <v>1.733986039828487</v>
      </c>
      <c r="S22" s="50">
        <f>R22+(R22*Assumptions!B4)</f>
        <v>1.7946755512224841</v>
      </c>
      <c r="T22" s="50">
        <f>S22+(S22*Assumptions!B4)</f>
        <v>1.857489195515271</v>
      </c>
      <c r="U22" s="50">
        <f>T22+(T22*Assumptions!B4)</f>
        <v>1.9225013173583054</v>
      </c>
      <c r="V22" s="50">
        <f>U22+(U22*Assumptions!B4)</f>
        <v>1.989788863465846</v>
      </c>
      <c r="W22" s="50">
        <f>V22+(V22*Assumptions!B4)</f>
        <v>2.0594314736871508</v>
      </c>
      <c r="X22" s="50">
        <f>W22+(W22*Assumptions!B4)</f>
        <v>2.1315115752662011</v>
      </c>
      <c r="Y22" s="50">
        <f>X22+(X22*Assumptions!B4)</f>
        <v>2.2061144804005179</v>
      </c>
      <c r="Z22" s="50">
        <f>Y22+(Y22*Assumptions!B4)</f>
        <v>2.2833284872145363</v>
      </c>
      <c r="AA22" s="50">
        <f>Z22+(Z22*Assumptions!B4)</f>
        <v>2.3632449842670451</v>
      </c>
      <c r="AB22" s="50">
        <f>AA22+(AA22*Assumptions!B4)</f>
        <v>2.4459585587163919</v>
      </c>
      <c r="AC22" s="50">
        <f>AB22+(AB22*Assumptions!B4)</f>
        <v>2.5315671082714655</v>
      </c>
      <c r="AD22" s="50">
        <f>AC22+(AC22*Assumptions!B4)</f>
        <v>2.6201719570609669</v>
      </c>
      <c r="AE22" s="50">
        <f>AD22+(AD22*Assumptions!B4)</f>
        <v>2.7118779755581008</v>
      </c>
      <c r="AF22" s="50">
        <f>AE22+(AE22*Assumptions!B4)</f>
        <v>2.8067937047026343</v>
      </c>
      <c r="AG22" s="51"/>
    </row>
    <row r="23" spans="1:33" s="40" customFormat="1" ht="14.4" thickBot="1" x14ac:dyDescent="0.35">
      <c r="A23" s="16" t="s">
        <v>23</v>
      </c>
      <c r="B23" s="52">
        <f>SUM(B21*B22)</f>
        <v>235.98750000000001</v>
      </c>
      <c r="C23" s="52">
        <f t="shared" ref="C23" si="5">SUM(C21*C22)</f>
        <v>244.2470625</v>
      </c>
      <c r="D23" s="52">
        <f t="shared" ref="D23" si="6">SUM(D21*D22)</f>
        <v>505.59141937499999</v>
      </c>
      <c r="E23" s="52">
        <f t="shared" ref="E23" si="7">SUM(E21*E22)</f>
        <v>261.64355952656251</v>
      </c>
      <c r="F23" s="52">
        <f t="shared" ref="F23" si="8">SUM(F21*F22)</f>
        <v>270.80108410999219</v>
      </c>
      <c r="G23" s="52">
        <f t="shared" ref="G23" si="9">SUM(G21*G22)</f>
        <v>560.55824410768378</v>
      </c>
      <c r="H23" s="52">
        <f t="shared" ref="H23" si="10">SUM(H21*H22)</f>
        <v>0</v>
      </c>
      <c r="I23" s="52">
        <f t="shared" ref="I23" si="11">SUM(I21*I22)</f>
        <v>0</v>
      </c>
      <c r="J23" s="52">
        <f t="shared" ref="J23" si="12">SUM(J21*J22)</f>
        <v>0</v>
      </c>
      <c r="K23" s="52">
        <f t="shared" ref="K23" si="13">SUM(K21*K22)</f>
        <v>0</v>
      </c>
      <c r="L23" s="52">
        <f t="shared" ref="L23" si="14">SUM(L21*L22)</f>
        <v>332.88367502207711</v>
      </c>
      <c r="M23" s="52">
        <f t="shared" ref="M23" si="15">SUM(M21*M22)</f>
        <v>0</v>
      </c>
      <c r="N23" s="52">
        <f t="shared" ref="N23" si="16">SUM(N21*N22)</f>
        <v>0</v>
      </c>
      <c r="O23" s="52">
        <f t="shared" ref="O23" si="17">SUM(O21*O22)</f>
        <v>0</v>
      </c>
      <c r="P23" s="52">
        <f t="shared" ref="P23" si="18">SUM(P21*P22)</f>
        <v>0</v>
      </c>
      <c r="Q23" s="52">
        <f t="shared" ref="Q23" si="19">SUM(Q21*Q22)</f>
        <v>1186.0841465913772</v>
      </c>
      <c r="R23" s="52">
        <f t="shared" ref="R23" si="20">SUM(R21*R22)</f>
        <v>0</v>
      </c>
      <c r="S23" s="52">
        <f t="shared" ref="S23" si="21">SUM(S21*S22)</f>
        <v>0</v>
      </c>
      <c r="T23" s="52">
        <f t="shared" ref="T23" si="22">SUM(T21*T22)</f>
        <v>0</v>
      </c>
      <c r="U23" s="52">
        <f t="shared" ref="U23" si="23">SUM(U21*U22)</f>
        <v>0</v>
      </c>
      <c r="V23" s="52">
        <f t="shared" ref="V23" si="24">SUM(V21*V22)</f>
        <v>469.56529941714638</v>
      </c>
      <c r="W23" s="52">
        <f t="shared" ref="W23" si="25">SUM(W21*W22)</f>
        <v>0</v>
      </c>
      <c r="X23" s="52">
        <f t="shared" ref="X23" si="26">SUM(X21*X22)</f>
        <v>0</v>
      </c>
      <c r="Y23" s="52">
        <f t="shared" ref="Y23" si="27">SUM(Y21*Y22)</f>
        <v>0</v>
      </c>
      <c r="Z23" s="52">
        <f t="shared" ref="Z23" si="28">SUM(Z21*Z22)</f>
        <v>0</v>
      </c>
      <c r="AA23" s="52">
        <f t="shared" ref="AA23" si="29">SUM(AA21*AA22)</f>
        <v>1115.3925514494388</v>
      </c>
      <c r="AB23" s="52">
        <f t="shared" ref="AB23" si="30">SUM(AB21*AB22)</f>
        <v>0</v>
      </c>
      <c r="AC23" s="52">
        <f t="shared" ref="AC23" si="31">SUM(AC21*AC22)</f>
        <v>0</v>
      </c>
      <c r="AD23" s="52">
        <f t="shared" ref="AD23" si="32">SUM(AD21*AD22)</f>
        <v>0</v>
      </c>
      <c r="AE23" s="52">
        <f t="shared" ref="AE23" si="33">SUM(AE21*AE22)</f>
        <v>0</v>
      </c>
      <c r="AF23" s="52">
        <f t="shared" ref="AF23" si="34">SUM(AF21*AF22)</f>
        <v>1987.1046881655391</v>
      </c>
      <c r="AG23" s="53">
        <f>SUM(B23:AF23)</f>
        <v>7169.8592302648176</v>
      </c>
    </row>
    <row r="24" spans="1:33" s="40" customFormat="1" x14ac:dyDescent="0.3">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s="40" customFormat="1" ht="15.6" x14ac:dyDescent="0.3">
      <c r="A25" s="38"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row>
    <row r="26" spans="1:33" s="40" customFormat="1" ht="14.4" thickBot="1" x14ac:dyDescent="0.35">
      <c r="A26" s="41" t="s">
        <v>13</v>
      </c>
      <c r="B26" s="42" t="s">
        <v>14</v>
      </c>
      <c r="C26" s="42">
        <v>1</v>
      </c>
      <c r="D26" s="42">
        <v>2</v>
      </c>
      <c r="E26" s="42">
        <v>3</v>
      </c>
      <c r="F26" s="42">
        <v>4</v>
      </c>
      <c r="G26" s="42">
        <v>5</v>
      </c>
      <c r="H26" s="42">
        <v>6</v>
      </c>
      <c r="I26" s="42">
        <v>7</v>
      </c>
      <c r="J26" s="42">
        <v>8</v>
      </c>
      <c r="K26" s="42">
        <v>9</v>
      </c>
      <c r="L26" s="42">
        <v>10</v>
      </c>
      <c r="M26" s="42">
        <v>11</v>
      </c>
      <c r="N26" s="42">
        <v>12</v>
      </c>
      <c r="O26" s="42">
        <v>13</v>
      </c>
      <c r="P26" s="42">
        <v>14</v>
      </c>
      <c r="Q26" s="42">
        <v>15</v>
      </c>
      <c r="R26" s="42">
        <v>16</v>
      </c>
      <c r="S26" s="42">
        <v>17</v>
      </c>
      <c r="T26" s="42">
        <v>18</v>
      </c>
      <c r="U26" s="42">
        <v>19</v>
      </c>
      <c r="V26" s="42">
        <v>20</v>
      </c>
      <c r="W26" s="42">
        <v>21</v>
      </c>
      <c r="X26" s="42">
        <v>22</v>
      </c>
      <c r="Y26" s="42">
        <v>23</v>
      </c>
      <c r="Z26" s="42">
        <v>24</v>
      </c>
      <c r="AA26" s="42">
        <v>25</v>
      </c>
      <c r="AB26" s="42">
        <v>26</v>
      </c>
      <c r="AC26" s="42">
        <v>27</v>
      </c>
      <c r="AD26" s="42">
        <v>28</v>
      </c>
      <c r="AE26" s="42">
        <v>29</v>
      </c>
      <c r="AF26" s="42">
        <v>30</v>
      </c>
      <c r="AG26" s="42" t="s">
        <v>15</v>
      </c>
    </row>
    <row r="27" spans="1:33" s="40" customFormat="1" ht="14.4" thickTop="1" x14ac:dyDescent="0.3">
      <c r="A27" s="43" t="s">
        <v>16</v>
      </c>
      <c r="B27" s="44" t="s">
        <v>17</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61"/>
    </row>
    <row r="28" spans="1:33" s="40" customFormat="1" x14ac:dyDescent="0.3">
      <c r="A28" s="45" t="s">
        <v>18</v>
      </c>
      <c r="B28" s="46"/>
      <c r="C28" s="46" t="s">
        <v>17</v>
      </c>
      <c r="D28" s="46" t="s">
        <v>17</v>
      </c>
      <c r="E28" s="46" t="s">
        <v>17</v>
      </c>
      <c r="F28" s="46" t="s">
        <v>17</v>
      </c>
      <c r="G28" s="46" t="s">
        <v>17</v>
      </c>
      <c r="H28" s="46"/>
      <c r="I28" s="46"/>
      <c r="J28" s="46"/>
      <c r="K28" s="46"/>
      <c r="L28" s="46" t="s">
        <v>17</v>
      </c>
      <c r="M28" s="46"/>
      <c r="N28" s="46"/>
      <c r="O28" s="46"/>
      <c r="P28" s="46"/>
      <c r="Q28" s="46" t="s">
        <v>17</v>
      </c>
      <c r="R28" s="46"/>
      <c r="S28" s="46"/>
      <c r="T28" s="46"/>
      <c r="U28" s="46"/>
      <c r="V28" s="46" t="s">
        <v>17</v>
      </c>
      <c r="W28" s="46"/>
      <c r="X28" s="46"/>
      <c r="Y28" s="46"/>
      <c r="Z28" s="46"/>
      <c r="AA28" s="46" t="s">
        <v>17</v>
      </c>
      <c r="AB28" s="46"/>
      <c r="AC28" s="46"/>
      <c r="AD28" s="46"/>
      <c r="AE28" s="46"/>
      <c r="AF28" s="46" t="s">
        <v>17</v>
      </c>
      <c r="AG28" s="62"/>
    </row>
    <row r="29" spans="1:33" s="40" customFormat="1" x14ac:dyDescent="0.3">
      <c r="A29" s="45" t="s">
        <v>19</v>
      </c>
      <c r="B29" s="46"/>
      <c r="C29" s="46"/>
      <c r="D29" s="46" t="s">
        <v>17</v>
      </c>
      <c r="E29" s="46"/>
      <c r="F29" s="46"/>
      <c r="G29" s="46" t="s">
        <v>17</v>
      </c>
      <c r="H29" s="46"/>
      <c r="I29" s="46"/>
      <c r="J29" s="46"/>
      <c r="K29" s="46"/>
      <c r="L29" s="46" t="s">
        <v>17</v>
      </c>
      <c r="M29" s="46"/>
      <c r="N29" s="46"/>
      <c r="O29" s="46"/>
      <c r="P29" s="46"/>
      <c r="Q29" s="46" t="s">
        <v>17</v>
      </c>
      <c r="R29" s="46"/>
      <c r="S29" s="46"/>
      <c r="T29" s="46"/>
      <c r="U29" s="46"/>
      <c r="V29" s="46" t="s">
        <v>17</v>
      </c>
      <c r="W29" s="46"/>
      <c r="X29" s="46"/>
      <c r="Y29" s="46"/>
      <c r="Z29" s="46"/>
      <c r="AA29" s="46" t="s">
        <v>17</v>
      </c>
      <c r="AB29" s="46"/>
      <c r="AC29" s="46"/>
      <c r="AD29" s="46"/>
      <c r="AE29" s="46"/>
      <c r="AF29" s="46" t="s">
        <v>17</v>
      </c>
      <c r="AG29" s="62"/>
    </row>
    <row r="30" spans="1:33" s="40" customFormat="1" x14ac:dyDescent="0.3">
      <c r="A30" s="45" t="s">
        <v>20</v>
      </c>
      <c r="B30" s="46">
        <v>0.7</v>
      </c>
      <c r="C30" s="46">
        <v>0.7</v>
      </c>
      <c r="D30" s="46">
        <v>1.4</v>
      </c>
      <c r="E30" s="46">
        <v>0.7</v>
      </c>
      <c r="F30" s="46">
        <v>0.7</v>
      </c>
      <c r="G30" s="46">
        <v>1.4</v>
      </c>
      <c r="H30" s="46"/>
      <c r="I30" s="46"/>
      <c r="J30" s="46"/>
      <c r="K30" s="46"/>
      <c r="L30" s="46">
        <v>1.4</v>
      </c>
      <c r="M30" s="46"/>
      <c r="N30" s="46"/>
      <c r="O30" s="46"/>
      <c r="P30" s="46"/>
      <c r="Q30" s="46">
        <v>2.1</v>
      </c>
      <c r="R30" s="46"/>
      <c r="S30" s="46"/>
      <c r="T30" s="46"/>
      <c r="U30" s="46"/>
      <c r="V30" s="46">
        <v>1.4</v>
      </c>
      <c r="W30" s="46"/>
      <c r="X30" s="46"/>
      <c r="Y30" s="46"/>
      <c r="Z30" s="46"/>
      <c r="AA30" s="46">
        <v>2.1</v>
      </c>
      <c r="AB30" s="46"/>
      <c r="AC30" s="46"/>
      <c r="AD30" s="46"/>
      <c r="AE30" s="46"/>
      <c r="AF30" s="46">
        <v>1.4</v>
      </c>
      <c r="AG30" s="62">
        <f>SUM(B30:AF30)</f>
        <v>14</v>
      </c>
    </row>
    <row r="31" spans="1:33" s="40" customFormat="1" ht="14.4" thickBot="1" x14ac:dyDescent="0.35">
      <c r="A31" s="45" t="s">
        <v>21</v>
      </c>
      <c r="B31" s="47">
        <f>SUM(Assumptions!B3*B30)</f>
        <v>330.38249999999999</v>
      </c>
      <c r="C31" s="47">
        <f>SUM(Assumptions!B3*C30)</f>
        <v>330.38249999999999</v>
      </c>
      <c r="D31" s="47">
        <f>SUM(Assumptions!B3*D30)</f>
        <v>660.76499999999999</v>
      </c>
      <c r="E31" s="47">
        <f>SUM(Assumptions!B3*E30)</f>
        <v>330.38249999999999</v>
      </c>
      <c r="F31" s="47">
        <f>SUM(Assumptions!B3*F30)</f>
        <v>330.38249999999999</v>
      </c>
      <c r="G31" s="47">
        <f>SUM(Assumptions!B3*G30)</f>
        <v>660.76499999999999</v>
      </c>
      <c r="H31" s="47">
        <f>SUM(Assumptions!B3*H30)</f>
        <v>0</v>
      </c>
      <c r="I31" s="47">
        <f>SUM(Assumptions!B3*I30)</f>
        <v>0</v>
      </c>
      <c r="J31" s="47">
        <f>SUM(Assumptions!B3*J30)</f>
        <v>0</v>
      </c>
      <c r="K31" s="47">
        <f>SUM(Assumptions!B3*K30)</f>
        <v>0</v>
      </c>
      <c r="L31" s="47">
        <f>SUM(Assumptions!B3*L30)</f>
        <v>660.76499999999999</v>
      </c>
      <c r="M31" s="47">
        <f>SUM(Assumptions!B3*M30)</f>
        <v>0</v>
      </c>
      <c r="N31" s="47">
        <f>SUM(Assumptions!B3*N30)</f>
        <v>0</v>
      </c>
      <c r="O31" s="47">
        <f>SUM(Assumptions!B3*O30)</f>
        <v>0</v>
      </c>
      <c r="P31" s="47">
        <f>SUM(Assumptions!B3*P30)</f>
        <v>0</v>
      </c>
      <c r="Q31" s="47">
        <f>SUM(Assumptions!B3*Q30)</f>
        <v>991.14750000000004</v>
      </c>
      <c r="R31" s="47">
        <f>SUM(Assumptions!B3*R30)</f>
        <v>0</v>
      </c>
      <c r="S31" s="47">
        <f>SUM(Assumptions!B3*S30)</f>
        <v>0</v>
      </c>
      <c r="T31" s="47">
        <f>SUM(Assumptions!B3*T30)</f>
        <v>0</v>
      </c>
      <c r="U31" s="47">
        <f>SUM(Assumptions!B3*U30)</f>
        <v>0</v>
      </c>
      <c r="V31" s="47">
        <f>SUM(Assumptions!B3*V30)</f>
        <v>660.76499999999999</v>
      </c>
      <c r="W31" s="47">
        <f>SUM(Assumptions!B3*W30)</f>
        <v>0</v>
      </c>
      <c r="X31" s="47">
        <f>SUM(Assumptions!B3*X30)</f>
        <v>0</v>
      </c>
      <c r="Y31" s="47">
        <f>SUM(Assumptions!B3*Y30)</f>
        <v>0</v>
      </c>
      <c r="Z31" s="47">
        <f>SUM(Assumptions!B3*Z30)</f>
        <v>0</v>
      </c>
      <c r="AA31" s="47">
        <f>SUM(Assumptions!B3*AA30)</f>
        <v>991.14750000000004</v>
      </c>
      <c r="AB31" s="47">
        <f>SUM(Assumptions!B3*AB30)</f>
        <v>0</v>
      </c>
      <c r="AC31" s="47">
        <f>SUM(Assumptions!B3*AC30)</f>
        <v>0</v>
      </c>
      <c r="AD31" s="47">
        <f>SUM(Assumptions!B3*AD30)</f>
        <v>0</v>
      </c>
      <c r="AE31" s="47">
        <f>SUM(Assumptions!B3*AE30)</f>
        <v>0</v>
      </c>
      <c r="AF31" s="47">
        <f>SUM(Assumptions!B3*AF30)</f>
        <v>660.76499999999999</v>
      </c>
      <c r="AG31" s="63">
        <f t="shared" ref="AG31" si="35">SUM(B31:AF31)</f>
        <v>6607.6500000000005</v>
      </c>
    </row>
    <row r="32" spans="1:33" s="40" customFormat="1" ht="14.4" thickBot="1" x14ac:dyDescent="0.35">
      <c r="A32" s="15" t="s">
        <v>22</v>
      </c>
      <c r="B32" s="48">
        <f t="shared" ref="B32:AF32" si="36">SUM(B31:B31)</f>
        <v>330.38249999999999</v>
      </c>
      <c r="C32" s="48">
        <f t="shared" si="36"/>
        <v>330.38249999999999</v>
      </c>
      <c r="D32" s="48">
        <f t="shared" si="36"/>
        <v>660.76499999999999</v>
      </c>
      <c r="E32" s="48">
        <f t="shared" si="36"/>
        <v>330.38249999999999</v>
      </c>
      <c r="F32" s="48">
        <f t="shared" si="36"/>
        <v>330.38249999999999</v>
      </c>
      <c r="G32" s="48">
        <f t="shared" si="36"/>
        <v>660.76499999999999</v>
      </c>
      <c r="H32" s="48">
        <f t="shared" si="36"/>
        <v>0</v>
      </c>
      <c r="I32" s="48">
        <f t="shared" si="36"/>
        <v>0</v>
      </c>
      <c r="J32" s="48">
        <f t="shared" si="36"/>
        <v>0</v>
      </c>
      <c r="K32" s="48">
        <f t="shared" si="36"/>
        <v>0</v>
      </c>
      <c r="L32" s="48">
        <f t="shared" si="36"/>
        <v>660.76499999999999</v>
      </c>
      <c r="M32" s="48">
        <f t="shared" si="36"/>
        <v>0</v>
      </c>
      <c r="N32" s="48">
        <f t="shared" si="36"/>
        <v>0</v>
      </c>
      <c r="O32" s="48">
        <f t="shared" si="36"/>
        <v>0</v>
      </c>
      <c r="P32" s="48">
        <f t="shared" si="36"/>
        <v>0</v>
      </c>
      <c r="Q32" s="48">
        <f t="shared" si="36"/>
        <v>991.14750000000004</v>
      </c>
      <c r="R32" s="48">
        <f t="shared" si="36"/>
        <v>0</v>
      </c>
      <c r="S32" s="48">
        <f t="shared" si="36"/>
        <v>0</v>
      </c>
      <c r="T32" s="48">
        <f t="shared" si="36"/>
        <v>0</v>
      </c>
      <c r="U32" s="48">
        <f t="shared" si="36"/>
        <v>0</v>
      </c>
      <c r="V32" s="48">
        <f t="shared" si="36"/>
        <v>660.76499999999999</v>
      </c>
      <c r="W32" s="48">
        <f t="shared" si="36"/>
        <v>0</v>
      </c>
      <c r="X32" s="48">
        <f t="shared" si="36"/>
        <v>0</v>
      </c>
      <c r="Y32" s="48">
        <f t="shared" si="36"/>
        <v>0</v>
      </c>
      <c r="Z32" s="48">
        <f t="shared" si="36"/>
        <v>0</v>
      </c>
      <c r="AA32" s="48">
        <f t="shared" si="36"/>
        <v>991.14750000000004</v>
      </c>
      <c r="AB32" s="48">
        <f t="shared" si="36"/>
        <v>0</v>
      </c>
      <c r="AC32" s="48">
        <f t="shared" si="36"/>
        <v>0</v>
      </c>
      <c r="AD32" s="48">
        <f t="shared" si="36"/>
        <v>0</v>
      </c>
      <c r="AE32" s="48">
        <f t="shared" si="36"/>
        <v>0</v>
      </c>
      <c r="AF32" s="48">
        <f t="shared" si="36"/>
        <v>660.76499999999999</v>
      </c>
      <c r="AG32" s="49">
        <f>SUM(B32:AF32)</f>
        <v>6607.6500000000005</v>
      </c>
    </row>
    <row r="33" spans="1:33" s="40" customFormat="1" ht="14.4" thickBot="1" x14ac:dyDescent="0.35">
      <c r="A33" s="15" t="s">
        <v>10</v>
      </c>
      <c r="B33" s="50">
        <v>1</v>
      </c>
      <c r="C33" s="50">
        <f>B33+(B33*Assumptions!B4)</f>
        <v>1.0349999999999999</v>
      </c>
      <c r="D33" s="50">
        <f>C33+(C33*Assumptions!B4)</f>
        <v>1.0712249999999999</v>
      </c>
      <c r="E33" s="50">
        <f>D33+(D33*Assumptions!B4)</f>
        <v>1.108717875</v>
      </c>
      <c r="F33" s="50">
        <f>E33+(E33*Assumptions!B4)</f>
        <v>1.1475230006249999</v>
      </c>
      <c r="G33" s="50">
        <f>F33+(F33*Assumptions!B4)</f>
        <v>1.1876863056468749</v>
      </c>
      <c r="H33" s="50">
        <f>G33+(G33*Assumptions!B4)</f>
        <v>1.2292553263445156</v>
      </c>
      <c r="I33" s="50">
        <f>H33+(H33*Assumptions!B4)</f>
        <v>1.2722792627665738</v>
      </c>
      <c r="J33" s="50">
        <f>I33+(I33*Assumptions!B4)</f>
        <v>1.3168090369634038</v>
      </c>
      <c r="K33" s="50">
        <f>J33+(J33*Assumptions!B4)</f>
        <v>1.3628973532571229</v>
      </c>
      <c r="L33" s="50">
        <f>K33+(K33*Assumptions!B4)</f>
        <v>1.4105987606211223</v>
      </c>
      <c r="M33" s="50">
        <f>L33+(L33*Assumptions!B4)</f>
        <v>1.4599697172428616</v>
      </c>
      <c r="N33" s="50">
        <f>M33+(M33*Assumptions!B4)</f>
        <v>1.5110686573463619</v>
      </c>
      <c r="O33" s="50">
        <f>N33+(N33*Assumptions!B4)</f>
        <v>1.5639560603534846</v>
      </c>
      <c r="P33" s="50">
        <f>O33+(O33*Assumptions!B4)</f>
        <v>1.6186945224658564</v>
      </c>
      <c r="Q33" s="50">
        <f>P33+(P33*Assumptions!B4)</f>
        <v>1.6753488307521613</v>
      </c>
      <c r="R33" s="50">
        <f>Q33+(Q33*Assumptions!B4)</f>
        <v>1.733986039828487</v>
      </c>
      <c r="S33" s="50">
        <f>R33+(R33*Assumptions!B4)</f>
        <v>1.7946755512224841</v>
      </c>
      <c r="T33" s="50">
        <f>S33+(S33*Assumptions!B4)</f>
        <v>1.857489195515271</v>
      </c>
      <c r="U33" s="50">
        <f>T33+(T33*Assumptions!B4)</f>
        <v>1.9225013173583054</v>
      </c>
      <c r="V33" s="50">
        <f>U33+(U33*Assumptions!B4)</f>
        <v>1.989788863465846</v>
      </c>
      <c r="W33" s="50">
        <f>V33+(V33*Assumptions!B4)</f>
        <v>2.0594314736871508</v>
      </c>
      <c r="X33" s="50">
        <f>W33+(W33*Assumptions!B4)</f>
        <v>2.1315115752662011</v>
      </c>
      <c r="Y33" s="50">
        <f>X33+(X33*Assumptions!B4)</f>
        <v>2.2061144804005179</v>
      </c>
      <c r="Z33" s="50">
        <f>Y33+(Y33*Assumptions!B4)</f>
        <v>2.2833284872145363</v>
      </c>
      <c r="AA33" s="50">
        <f>Z33+(Z33*Assumptions!B4)</f>
        <v>2.3632449842670451</v>
      </c>
      <c r="AB33" s="50">
        <f>AA33+(AA33*Assumptions!B4)</f>
        <v>2.4459585587163919</v>
      </c>
      <c r="AC33" s="50">
        <f>AB33+(AB33*Assumptions!B4)</f>
        <v>2.5315671082714655</v>
      </c>
      <c r="AD33" s="50">
        <f>AC33+(AC33*Assumptions!B4)</f>
        <v>2.6201719570609669</v>
      </c>
      <c r="AE33" s="50">
        <f>AD33+(AD33*Assumptions!B4)</f>
        <v>2.7118779755581008</v>
      </c>
      <c r="AF33" s="50">
        <f>AE33+(AE33*Assumptions!B4)</f>
        <v>2.8067937047026343</v>
      </c>
      <c r="AG33" s="51"/>
    </row>
    <row r="34" spans="1:33" s="40" customFormat="1" ht="14.4" thickBot="1" x14ac:dyDescent="0.35">
      <c r="A34" s="16" t="s">
        <v>23</v>
      </c>
      <c r="B34" s="52">
        <f>SUM(B32*B33)</f>
        <v>330.38249999999999</v>
      </c>
      <c r="C34" s="52">
        <f t="shared" ref="C34" si="37">SUM(C32*C33)</f>
        <v>341.94588749999997</v>
      </c>
      <c r="D34" s="52">
        <f t="shared" ref="D34" si="38">SUM(D32*D33)</f>
        <v>707.82798712499994</v>
      </c>
      <c r="E34" s="52">
        <f t="shared" ref="E34" si="39">SUM(E32*E33)</f>
        <v>366.30098333718746</v>
      </c>
      <c r="F34" s="52">
        <f t="shared" ref="F34" si="40">SUM(F32*F33)</f>
        <v>379.121517753989</v>
      </c>
      <c r="G34" s="52">
        <f t="shared" ref="G34" si="41">SUM(G32*G33)</f>
        <v>784.78154175075736</v>
      </c>
      <c r="H34" s="52">
        <f t="shared" ref="H34" si="42">SUM(H32*H33)</f>
        <v>0</v>
      </c>
      <c r="I34" s="52">
        <f t="shared" ref="I34" si="43">SUM(I32*I33)</f>
        <v>0</v>
      </c>
      <c r="J34" s="52">
        <f t="shared" ref="J34" si="44">SUM(J32*J33)</f>
        <v>0</v>
      </c>
      <c r="K34" s="52">
        <f t="shared" ref="K34" si="45">SUM(K32*K33)</f>
        <v>0</v>
      </c>
      <c r="L34" s="52">
        <f t="shared" ref="L34" si="46">SUM(L32*L33)</f>
        <v>932.07429006181587</v>
      </c>
      <c r="M34" s="52">
        <f t="shared" ref="M34" si="47">SUM(M32*M33)</f>
        <v>0</v>
      </c>
      <c r="N34" s="52">
        <f t="shared" ref="N34" si="48">SUM(N32*N33)</f>
        <v>0</v>
      </c>
      <c r="O34" s="52">
        <f t="shared" ref="O34" si="49">SUM(O32*O33)</f>
        <v>0</v>
      </c>
      <c r="P34" s="52">
        <f t="shared" ref="P34" si="50">SUM(P32*P33)</f>
        <v>0</v>
      </c>
      <c r="Q34" s="52">
        <f t="shared" ref="Q34" si="51">SUM(Q32*Q33)</f>
        <v>1660.517805227928</v>
      </c>
      <c r="R34" s="52">
        <f t="shared" ref="R34" si="52">SUM(R32*R33)</f>
        <v>0</v>
      </c>
      <c r="S34" s="52">
        <f t="shared" ref="S34" si="53">SUM(S32*S33)</f>
        <v>0</v>
      </c>
      <c r="T34" s="52">
        <f t="shared" ref="T34" si="54">SUM(T32*T33)</f>
        <v>0</v>
      </c>
      <c r="U34" s="52">
        <f t="shared" ref="U34" si="55">SUM(U32*U33)</f>
        <v>0</v>
      </c>
      <c r="V34" s="52">
        <f t="shared" ref="V34" si="56">SUM(V32*V33)</f>
        <v>1314.7828383680098</v>
      </c>
      <c r="W34" s="52">
        <f t="shared" ref="W34" si="57">SUM(W32*W33)</f>
        <v>0</v>
      </c>
      <c r="X34" s="52">
        <f t="shared" ref="X34" si="58">SUM(X32*X33)</f>
        <v>0</v>
      </c>
      <c r="Y34" s="52">
        <f t="shared" ref="Y34" si="59">SUM(Y32*Y33)</f>
        <v>0</v>
      </c>
      <c r="Z34" s="52">
        <f t="shared" ref="Z34" si="60">SUM(Z32*Z33)</f>
        <v>0</v>
      </c>
      <c r="AA34" s="52">
        <f t="shared" ref="AA34" si="61">SUM(AA32*AA33)</f>
        <v>2342.3243580438211</v>
      </c>
      <c r="AB34" s="52">
        <f t="shared" ref="AB34" si="62">SUM(AB32*AB33)</f>
        <v>0</v>
      </c>
      <c r="AC34" s="52">
        <f t="shared" ref="AC34" si="63">SUM(AC32*AC33)</f>
        <v>0</v>
      </c>
      <c r="AD34" s="52">
        <f t="shared" ref="AD34" si="64">SUM(AD32*AD33)</f>
        <v>0</v>
      </c>
      <c r="AE34" s="52">
        <f t="shared" ref="AE34" si="65">SUM(AE32*AE33)</f>
        <v>0</v>
      </c>
      <c r="AF34" s="52">
        <f t="shared" ref="AF34" si="66">SUM(AF32*AF33)</f>
        <v>1854.6310422878362</v>
      </c>
      <c r="AG34" s="53">
        <f>SUM(B34:AF34)</f>
        <v>11014.690751456345</v>
      </c>
    </row>
  </sheetData>
  <sheetProtection algorithmName="SHA-512" hashValue="9OUjbail+2/QBu6hxbHT6ZebisGEl3MdmMDwV4776S38D4cDbsAaD2M7NOY0XtfGXTaHAwhzI7pQNfU+b9Is0A==" saltValue="OJoJNEIqA/3rMBMlq1smIw==" spinCount="100000" sheet="1" objects="1" scenarios="1" selectLockedCells="1" selectUnlockedCells="1"/>
  <conditionalFormatting sqref="B5:AF7">
    <cfRule type="cellIs" dxfId="8" priority="8" operator="equal">
      <formula>"Yes"</formula>
    </cfRule>
  </conditionalFormatting>
  <conditionalFormatting sqref="B16:AF18">
    <cfRule type="cellIs" dxfId="7" priority="1" operator="equal">
      <formula>"Yes"</formula>
    </cfRule>
  </conditionalFormatting>
  <conditionalFormatting sqref="B27:AF29">
    <cfRule type="cellIs" dxfId="6" priority="6" operator="equal">
      <formula>"Yes"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0881E4-DC57-4EA0-B564-4CF4FEA94788}">
          <x14:formula1>
            <xm:f>Lists!$C$2:$C$3</xm:f>
          </x14:formula1>
          <xm:sqref>B5:AF7 B16:AF18 B27:AF29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96D51-FBA9-4267-AD90-91449DDD4200}">
  <dimension ref="A1:AG34"/>
  <sheetViews>
    <sheetView workbookViewId="0">
      <selection activeCell="C5" sqref="C5"/>
    </sheetView>
  </sheetViews>
  <sheetFormatPr defaultColWidth="8.88671875" defaultRowHeight="13.8" x14ac:dyDescent="0.3"/>
  <cols>
    <col min="1" max="1" width="23.44140625" style="40" customWidth="1"/>
    <col min="2" max="32" width="10.5546875" style="39" customWidth="1"/>
    <col min="33" max="33" width="11" style="39" customWidth="1"/>
    <col min="34" max="16384" width="8.88671875" style="40"/>
  </cols>
  <sheetData>
    <row r="1" spans="1:33" ht="18" x14ac:dyDescent="0.35">
      <c r="A1" s="54" t="s">
        <v>24</v>
      </c>
    </row>
    <row r="2" spans="1:33" x14ac:dyDescent="0.3">
      <c r="A2" s="55"/>
    </row>
    <row r="3" spans="1:33" ht="15.6" x14ac:dyDescent="0.3">
      <c r="A3" s="38" t="s">
        <v>35</v>
      </c>
    </row>
    <row r="4" spans="1:33" ht="14.4" thickBot="1" x14ac:dyDescent="0.35">
      <c r="A4" s="41" t="s">
        <v>13</v>
      </c>
      <c r="B4" s="42" t="s">
        <v>14</v>
      </c>
      <c r="C4" s="42">
        <v>1</v>
      </c>
      <c r="D4" s="42">
        <v>2</v>
      </c>
      <c r="E4" s="42">
        <v>3</v>
      </c>
      <c r="F4" s="42">
        <v>4</v>
      </c>
      <c r="G4" s="42">
        <v>5</v>
      </c>
      <c r="H4" s="42">
        <v>6</v>
      </c>
      <c r="I4" s="42">
        <v>7</v>
      </c>
      <c r="J4" s="42">
        <v>8</v>
      </c>
      <c r="K4" s="42">
        <v>9</v>
      </c>
      <c r="L4" s="42">
        <v>10</v>
      </c>
      <c r="M4" s="42">
        <v>11</v>
      </c>
      <c r="N4" s="42">
        <v>12</v>
      </c>
      <c r="O4" s="42">
        <v>13</v>
      </c>
      <c r="P4" s="42">
        <v>14</v>
      </c>
      <c r="Q4" s="42">
        <v>15</v>
      </c>
      <c r="R4" s="42">
        <v>16</v>
      </c>
      <c r="S4" s="42">
        <v>17</v>
      </c>
      <c r="T4" s="42">
        <v>18</v>
      </c>
      <c r="U4" s="42">
        <v>19</v>
      </c>
      <c r="V4" s="42">
        <v>20</v>
      </c>
      <c r="W4" s="42">
        <v>21</v>
      </c>
      <c r="X4" s="42">
        <v>22</v>
      </c>
      <c r="Y4" s="42">
        <v>23</v>
      </c>
      <c r="Z4" s="42">
        <v>24</v>
      </c>
      <c r="AA4" s="42">
        <v>25</v>
      </c>
      <c r="AB4" s="42">
        <v>26</v>
      </c>
      <c r="AC4" s="42">
        <v>27</v>
      </c>
      <c r="AD4" s="42">
        <v>28</v>
      </c>
      <c r="AE4" s="42">
        <v>29</v>
      </c>
      <c r="AF4" s="42">
        <v>30</v>
      </c>
      <c r="AG4" s="42" t="s">
        <v>15</v>
      </c>
    </row>
    <row r="5" spans="1:33" ht="14.4" thickTop="1" x14ac:dyDescent="0.3">
      <c r="A5" s="43" t="s">
        <v>16</v>
      </c>
      <c r="B5" s="44" t="s">
        <v>17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61"/>
    </row>
    <row r="6" spans="1:33" x14ac:dyDescent="0.3">
      <c r="A6" s="45" t="s">
        <v>18</v>
      </c>
      <c r="B6" s="46"/>
      <c r="C6" s="46" t="s">
        <v>17</v>
      </c>
      <c r="D6" s="46"/>
      <c r="E6" s="46" t="s">
        <v>17</v>
      </c>
      <c r="F6" s="46"/>
      <c r="G6" s="46" t="s">
        <v>17</v>
      </c>
      <c r="H6" s="46"/>
      <c r="I6" s="46"/>
      <c r="J6" s="46"/>
      <c r="K6" s="46"/>
      <c r="L6" s="46" t="s">
        <v>17</v>
      </c>
      <c r="M6" s="46"/>
      <c r="N6" s="46"/>
      <c r="O6" s="46"/>
      <c r="P6" s="46"/>
      <c r="Q6" s="46" t="s">
        <v>17</v>
      </c>
      <c r="R6" s="46"/>
      <c r="S6" s="46"/>
      <c r="T6" s="46"/>
      <c r="U6" s="46"/>
      <c r="V6" s="46" t="s">
        <v>17</v>
      </c>
      <c r="W6" s="46"/>
      <c r="X6" s="46"/>
      <c r="Y6" s="46"/>
      <c r="Z6" s="46"/>
      <c r="AA6" s="46" t="s">
        <v>17</v>
      </c>
      <c r="AB6" s="46"/>
      <c r="AC6" s="46"/>
      <c r="AD6" s="46"/>
      <c r="AE6" s="46"/>
      <c r="AF6" s="46" t="s">
        <v>17</v>
      </c>
      <c r="AG6" s="62"/>
    </row>
    <row r="7" spans="1:33" x14ac:dyDescent="0.3">
      <c r="A7" s="45" t="s">
        <v>19</v>
      </c>
      <c r="B7" s="46"/>
      <c r="C7" s="46"/>
      <c r="D7" s="46"/>
      <c r="E7" s="46"/>
      <c r="F7" s="46"/>
      <c r="G7" s="46" t="s">
        <v>17</v>
      </c>
      <c r="H7" s="46"/>
      <c r="I7" s="46"/>
      <c r="J7" s="46"/>
      <c r="K7" s="46"/>
      <c r="L7" s="46"/>
      <c r="M7" s="46"/>
      <c r="N7" s="46"/>
      <c r="O7" s="46"/>
      <c r="P7" s="46"/>
      <c r="Q7" s="46" t="s">
        <v>17</v>
      </c>
      <c r="R7" s="46"/>
      <c r="S7" s="46"/>
      <c r="T7" s="46"/>
      <c r="U7" s="46"/>
      <c r="V7" s="46"/>
      <c r="W7" s="46"/>
      <c r="X7" s="46"/>
      <c r="Y7" s="46"/>
      <c r="Z7" s="46"/>
      <c r="AA7" s="46" t="s">
        <v>17</v>
      </c>
      <c r="AB7" s="46"/>
      <c r="AC7" s="46"/>
      <c r="AD7" s="46"/>
      <c r="AE7" s="46"/>
      <c r="AF7" s="46" t="s">
        <v>17</v>
      </c>
      <c r="AG7" s="62"/>
    </row>
    <row r="8" spans="1:33" x14ac:dyDescent="0.3">
      <c r="A8" s="45" t="s">
        <v>20</v>
      </c>
      <c r="B8" s="46">
        <v>0.5</v>
      </c>
      <c r="C8" s="46">
        <v>0.5</v>
      </c>
      <c r="D8" s="46"/>
      <c r="E8" s="46">
        <v>0.5</v>
      </c>
      <c r="F8" s="46"/>
      <c r="G8" s="46">
        <v>1</v>
      </c>
      <c r="H8" s="46"/>
      <c r="I8" s="46"/>
      <c r="J8" s="46"/>
      <c r="K8" s="46"/>
      <c r="L8" s="46">
        <v>0.5</v>
      </c>
      <c r="M8" s="46"/>
      <c r="N8" s="46"/>
      <c r="O8" s="46"/>
      <c r="P8" s="46"/>
      <c r="Q8" s="46">
        <v>1.5</v>
      </c>
      <c r="R8" s="46"/>
      <c r="S8" s="46"/>
      <c r="T8" s="46"/>
      <c r="U8" s="46"/>
      <c r="V8" s="46">
        <v>0.5</v>
      </c>
      <c r="W8" s="46"/>
      <c r="X8" s="46"/>
      <c r="Y8" s="46"/>
      <c r="Z8" s="46"/>
      <c r="AA8" s="46">
        <v>1.5</v>
      </c>
      <c r="AB8" s="46"/>
      <c r="AC8" s="46"/>
      <c r="AD8" s="46"/>
      <c r="AE8" s="46"/>
      <c r="AF8" s="46">
        <v>1</v>
      </c>
      <c r="AG8" s="62">
        <f>SUM(B8:AF8)</f>
        <v>7.5</v>
      </c>
    </row>
    <row r="9" spans="1:33" ht="14.4" thickBot="1" x14ac:dyDescent="0.35">
      <c r="A9" s="45" t="s">
        <v>21</v>
      </c>
      <c r="B9" s="47">
        <f>SUM(Assumptions!B3*B8)</f>
        <v>235.98750000000001</v>
      </c>
      <c r="C9" s="47">
        <f>SUM(Assumptions!B3*C8)</f>
        <v>235.98750000000001</v>
      </c>
      <c r="D9" s="47">
        <f>SUM(Assumptions!B3*D8)</f>
        <v>0</v>
      </c>
      <c r="E9" s="47">
        <f>SUM(Assumptions!B3*E8)</f>
        <v>235.98750000000001</v>
      </c>
      <c r="F9" s="47">
        <f>SUM(Assumptions!B3*F8)</f>
        <v>0</v>
      </c>
      <c r="G9" s="47">
        <f>SUM(Assumptions!B3*G8)</f>
        <v>471.97500000000002</v>
      </c>
      <c r="H9" s="47">
        <f>SUM(Assumptions!B3*H8)</f>
        <v>0</v>
      </c>
      <c r="I9" s="47">
        <f>SUM(Assumptions!B3*I8)</f>
        <v>0</v>
      </c>
      <c r="J9" s="47">
        <f>SUM(Assumptions!B3*J8)</f>
        <v>0</v>
      </c>
      <c r="K9" s="47">
        <f>SUM(Assumptions!B3*K8)</f>
        <v>0</v>
      </c>
      <c r="L9" s="47">
        <f>SUM(Assumptions!B3*L8)</f>
        <v>235.98750000000001</v>
      </c>
      <c r="M9" s="47">
        <f>SUM(Assumptions!B3*M8)</f>
        <v>0</v>
      </c>
      <c r="N9" s="47">
        <f>SUM(Assumptions!B3*N8)</f>
        <v>0</v>
      </c>
      <c r="O9" s="47">
        <f>SUM(Assumptions!B3*O8)</f>
        <v>0</v>
      </c>
      <c r="P9" s="47">
        <f>SUM(Assumptions!B3*P8)</f>
        <v>0</v>
      </c>
      <c r="Q9" s="47">
        <f>SUM(Assumptions!B3*Q8)</f>
        <v>707.96250000000009</v>
      </c>
      <c r="R9" s="47">
        <f>SUM(Assumptions!B3*R8)</f>
        <v>0</v>
      </c>
      <c r="S9" s="47">
        <f>SUM(Assumptions!B3*S8)</f>
        <v>0</v>
      </c>
      <c r="T9" s="47">
        <f>SUM(Assumptions!B3*T8)</f>
        <v>0</v>
      </c>
      <c r="U9" s="47">
        <f>SUM(Assumptions!B3*U8)</f>
        <v>0</v>
      </c>
      <c r="V9" s="47">
        <f>SUM(Assumptions!B3*V8)</f>
        <v>235.98750000000001</v>
      </c>
      <c r="W9" s="47">
        <f>SUM(Assumptions!B3*W8)</f>
        <v>0</v>
      </c>
      <c r="X9" s="47">
        <f>SUM(Assumptions!B3*X8)</f>
        <v>0</v>
      </c>
      <c r="Y9" s="47">
        <f>SUM(Assumptions!B3*Y8)</f>
        <v>0</v>
      </c>
      <c r="Z9" s="47">
        <f>SUM(Assumptions!B3*Z8)</f>
        <v>0</v>
      </c>
      <c r="AA9" s="47">
        <f>SUM(Assumptions!B3*AA8)</f>
        <v>707.96250000000009</v>
      </c>
      <c r="AB9" s="47">
        <f>SUM(Assumptions!B3*AB8)</f>
        <v>0</v>
      </c>
      <c r="AC9" s="47">
        <f>SUM(Assumptions!B3*AC8)</f>
        <v>0</v>
      </c>
      <c r="AD9" s="47">
        <f>SUM(Assumptions!B3*AD8)</f>
        <v>0</v>
      </c>
      <c r="AE9" s="47">
        <f>SUM(Assumptions!B3*AE8)</f>
        <v>0</v>
      </c>
      <c r="AF9" s="47">
        <f>SUM(Assumptions!B3*AF8)</f>
        <v>471.97500000000002</v>
      </c>
      <c r="AG9" s="63">
        <f t="shared" ref="AG9" si="0">SUM(B9:AF9)</f>
        <v>3539.8125</v>
      </c>
    </row>
    <row r="10" spans="1:33" ht="14.4" thickBot="1" x14ac:dyDescent="0.35">
      <c r="A10" s="15" t="s">
        <v>22</v>
      </c>
      <c r="B10" s="48">
        <f t="shared" ref="B10:AF10" si="1">SUM(B9:B9)</f>
        <v>235.98750000000001</v>
      </c>
      <c r="C10" s="48">
        <f t="shared" si="1"/>
        <v>235.98750000000001</v>
      </c>
      <c r="D10" s="48">
        <f t="shared" si="1"/>
        <v>0</v>
      </c>
      <c r="E10" s="48">
        <f t="shared" si="1"/>
        <v>235.98750000000001</v>
      </c>
      <c r="F10" s="48">
        <f t="shared" si="1"/>
        <v>0</v>
      </c>
      <c r="G10" s="48">
        <f t="shared" si="1"/>
        <v>471.97500000000002</v>
      </c>
      <c r="H10" s="48">
        <f t="shared" si="1"/>
        <v>0</v>
      </c>
      <c r="I10" s="48">
        <f t="shared" si="1"/>
        <v>0</v>
      </c>
      <c r="J10" s="48">
        <f t="shared" si="1"/>
        <v>0</v>
      </c>
      <c r="K10" s="48">
        <f t="shared" si="1"/>
        <v>0</v>
      </c>
      <c r="L10" s="48">
        <f t="shared" si="1"/>
        <v>235.98750000000001</v>
      </c>
      <c r="M10" s="48">
        <f t="shared" si="1"/>
        <v>0</v>
      </c>
      <c r="N10" s="48">
        <f t="shared" si="1"/>
        <v>0</v>
      </c>
      <c r="O10" s="48">
        <f t="shared" si="1"/>
        <v>0</v>
      </c>
      <c r="P10" s="48">
        <f t="shared" si="1"/>
        <v>0</v>
      </c>
      <c r="Q10" s="48">
        <f t="shared" si="1"/>
        <v>707.96250000000009</v>
      </c>
      <c r="R10" s="48">
        <f t="shared" si="1"/>
        <v>0</v>
      </c>
      <c r="S10" s="48">
        <f t="shared" si="1"/>
        <v>0</v>
      </c>
      <c r="T10" s="48">
        <f t="shared" si="1"/>
        <v>0</v>
      </c>
      <c r="U10" s="48">
        <f t="shared" si="1"/>
        <v>0</v>
      </c>
      <c r="V10" s="48">
        <f t="shared" si="1"/>
        <v>235.98750000000001</v>
      </c>
      <c r="W10" s="48">
        <f t="shared" si="1"/>
        <v>0</v>
      </c>
      <c r="X10" s="48">
        <f t="shared" si="1"/>
        <v>0</v>
      </c>
      <c r="Y10" s="48">
        <f t="shared" si="1"/>
        <v>0</v>
      </c>
      <c r="Z10" s="48">
        <f t="shared" si="1"/>
        <v>0</v>
      </c>
      <c r="AA10" s="48">
        <f t="shared" si="1"/>
        <v>707.96250000000009</v>
      </c>
      <c r="AB10" s="48">
        <f t="shared" si="1"/>
        <v>0</v>
      </c>
      <c r="AC10" s="48">
        <f t="shared" si="1"/>
        <v>0</v>
      </c>
      <c r="AD10" s="48">
        <f t="shared" si="1"/>
        <v>0</v>
      </c>
      <c r="AE10" s="48">
        <f t="shared" si="1"/>
        <v>0</v>
      </c>
      <c r="AF10" s="48">
        <f t="shared" si="1"/>
        <v>471.97500000000002</v>
      </c>
      <c r="AG10" s="49">
        <f>SUM(B10:AF10)</f>
        <v>3539.8125</v>
      </c>
    </row>
    <row r="11" spans="1:33" ht="14.4" thickBot="1" x14ac:dyDescent="0.35">
      <c r="A11" s="15" t="s">
        <v>10</v>
      </c>
      <c r="B11" s="50">
        <v>1</v>
      </c>
      <c r="C11" s="50">
        <f>B11+(B11*Assumptions!B4)</f>
        <v>1.0349999999999999</v>
      </c>
      <c r="D11" s="50">
        <f>C11+(C11*Assumptions!B4)</f>
        <v>1.0712249999999999</v>
      </c>
      <c r="E11" s="50">
        <f>D11+(D11*Assumptions!B4)</f>
        <v>1.108717875</v>
      </c>
      <c r="F11" s="50">
        <f>E11+(E11*Assumptions!B4)</f>
        <v>1.1475230006249999</v>
      </c>
      <c r="G11" s="50">
        <f>F11+(F11*Assumptions!B4)</f>
        <v>1.1876863056468749</v>
      </c>
      <c r="H11" s="50">
        <f>G11+(G11*Assumptions!B4)</f>
        <v>1.2292553263445156</v>
      </c>
      <c r="I11" s="50">
        <f>H11+(H11*Assumptions!B4)</f>
        <v>1.2722792627665738</v>
      </c>
      <c r="J11" s="50">
        <f>I11+(I11*Assumptions!B4)</f>
        <v>1.3168090369634038</v>
      </c>
      <c r="K11" s="50">
        <f>J11+(J11*Assumptions!B4)</f>
        <v>1.3628973532571229</v>
      </c>
      <c r="L11" s="50">
        <f>K11+(K11*Assumptions!B4)</f>
        <v>1.4105987606211223</v>
      </c>
      <c r="M11" s="50">
        <f>L11+(L11*Assumptions!B4)</f>
        <v>1.4599697172428616</v>
      </c>
      <c r="N11" s="50">
        <f>M11+(M11*Assumptions!B4)</f>
        <v>1.5110686573463619</v>
      </c>
      <c r="O11" s="50">
        <f>N11+(N11*Assumptions!B4)</f>
        <v>1.5639560603534846</v>
      </c>
      <c r="P11" s="50">
        <f>O11+(O11*Assumptions!B4)</f>
        <v>1.6186945224658564</v>
      </c>
      <c r="Q11" s="50">
        <f>P11+(P11*Assumptions!B4)</f>
        <v>1.6753488307521613</v>
      </c>
      <c r="R11" s="50">
        <f>Q11+(Q11*Assumptions!B4)</f>
        <v>1.733986039828487</v>
      </c>
      <c r="S11" s="50">
        <f>R11+(R11*Assumptions!B4)</f>
        <v>1.7946755512224841</v>
      </c>
      <c r="T11" s="50">
        <f>S11+(S11*Assumptions!B4)</f>
        <v>1.857489195515271</v>
      </c>
      <c r="U11" s="50">
        <f>T11+(T11*Assumptions!B4)</f>
        <v>1.9225013173583054</v>
      </c>
      <c r="V11" s="50">
        <f>U11+(U11*Assumptions!B4)</f>
        <v>1.989788863465846</v>
      </c>
      <c r="W11" s="50">
        <f>V11+(V11*Assumptions!B4)</f>
        <v>2.0594314736871508</v>
      </c>
      <c r="X11" s="50">
        <f>W11+(W11*Assumptions!B4)</f>
        <v>2.1315115752662011</v>
      </c>
      <c r="Y11" s="50">
        <f>X11+(X11*Assumptions!B4)</f>
        <v>2.2061144804005179</v>
      </c>
      <c r="Z11" s="50">
        <f>Y11+(Y11*Assumptions!B4)</f>
        <v>2.2833284872145363</v>
      </c>
      <c r="AA11" s="50">
        <f>Z11+(Z11*Assumptions!B4)</f>
        <v>2.3632449842670451</v>
      </c>
      <c r="AB11" s="50">
        <f>AA11+(AA11*Assumptions!B4)</f>
        <v>2.4459585587163919</v>
      </c>
      <c r="AC11" s="50">
        <f>AB11+(AB11*Assumptions!B4)</f>
        <v>2.5315671082714655</v>
      </c>
      <c r="AD11" s="50">
        <f>AC11+(AC11*Assumptions!B4)</f>
        <v>2.6201719570609669</v>
      </c>
      <c r="AE11" s="50">
        <f>AD11+(AD11*Assumptions!B4)</f>
        <v>2.7118779755581008</v>
      </c>
      <c r="AF11" s="50">
        <f>AE11+(AE11*Assumptions!B4)</f>
        <v>2.8067937047026343</v>
      </c>
      <c r="AG11" s="51"/>
    </row>
    <row r="12" spans="1:33" ht="14.4" thickBot="1" x14ac:dyDescent="0.35">
      <c r="A12" s="16" t="s">
        <v>23</v>
      </c>
      <c r="B12" s="52">
        <f>SUM(B10*B11)</f>
        <v>235.98750000000001</v>
      </c>
      <c r="C12" s="52">
        <f t="shared" ref="C12:AF12" si="2">SUM(C10*C11)</f>
        <v>244.2470625</v>
      </c>
      <c r="D12" s="52">
        <f t="shared" si="2"/>
        <v>0</v>
      </c>
      <c r="E12" s="52">
        <f t="shared" si="2"/>
        <v>261.64355952656251</v>
      </c>
      <c r="F12" s="52">
        <f t="shared" si="2"/>
        <v>0</v>
      </c>
      <c r="G12" s="52">
        <f t="shared" si="2"/>
        <v>560.55824410768378</v>
      </c>
      <c r="H12" s="52">
        <f t="shared" si="2"/>
        <v>0</v>
      </c>
      <c r="I12" s="52">
        <f t="shared" si="2"/>
        <v>0</v>
      </c>
      <c r="J12" s="52">
        <f t="shared" si="2"/>
        <v>0</v>
      </c>
      <c r="K12" s="52">
        <f t="shared" si="2"/>
        <v>0</v>
      </c>
      <c r="L12" s="52">
        <f t="shared" si="2"/>
        <v>332.88367502207711</v>
      </c>
      <c r="M12" s="52">
        <f t="shared" si="2"/>
        <v>0</v>
      </c>
      <c r="N12" s="52">
        <f t="shared" si="2"/>
        <v>0</v>
      </c>
      <c r="O12" s="52">
        <f t="shared" si="2"/>
        <v>0</v>
      </c>
      <c r="P12" s="52">
        <f t="shared" si="2"/>
        <v>0</v>
      </c>
      <c r="Q12" s="52">
        <f t="shared" si="2"/>
        <v>1186.0841465913772</v>
      </c>
      <c r="R12" s="52">
        <f t="shared" si="2"/>
        <v>0</v>
      </c>
      <c r="S12" s="52">
        <f t="shared" si="2"/>
        <v>0</v>
      </c>
      <c r="T12" s="52">
        <f t="shared" si="2"/>
        <v>0</v>
      </c>
      <c r="U12" s="52">
        <f t="shared" si="2"/>
        <v>0</v>
      </c>
      <c r="V12" s="52">
        <f t="shared" si="2"/>
        <v>469.56529941714638</v>
      </c>
      <c r="W12" s="52">
        <f t="shared" si="2"/>
        <v>0</v>
      </c>
      <c r="X12" s="52">
        <f t="shared" si="2"/>
        <v>0</v>
      </c>
      <c r="Y12" s="52">
        <f t="shared" si="2"/>
        <v>0</v>
      </c>
      <c r="Z12" s="52">
        <f t="shared" si="2"/>
        <v>0</v>
      </c>
      <c r="AA12" s="52">
        <f t="shared" si="2"/>
        <v>1673.088827174158</v>
      </c>
      <c r="AB12" s="52">
        <f t="shared" si="2"/>
        <v>0</v>
      </c>
      <c r="AC12" s="52">
        <f t="shared" si="2"/>
        <v>0</v>
      </c>
      <c r="AD12" s="52">
        <f t="shared" si="2"/>
        <v>0</v>
      </c>
      <c r="AE12" s="52">
        <f t="shared" si="2"/>
        <v>0</v>
      </c>
      <c r="AF12" s="52">
        <f t="shared" si="2"/>
        <v>1324.736458777026</v>
      </c>
      <c r="AG12" s="53">
        <f>SUM(B12:AF12)</f>
        <v>6288.7947731160311</v>
      </c>
    </row>
    <row r="13" spans="1:33" x14ac:dyDescent="0.3">
      <c r="AG13" s="64"/>
    </row>
    <row r="14" spans="1:33" ht="15.6" x14ac:dyDescent="0.3">
      <c r="A14" s="38" t="s">
        <v>34</v>
      </c>
      <c r="AG14" s="64"/>
    </row>
    <row r="15" spans="1:33" ht="14.4" thickBot="1" x14ac:dyDescent="0.35">
      <c r="A15" s="41" t="s">
        <v>13</v>
      </c>
      <c r="B15" s="42" t="s">
        <v>14</v>
      </c>
      <c r="C15" s="42">
        <v>1</v>
      </c>
      <c r="D15" s="42">
        <v>2</v>
      </c>
      <c r="E15" s="42">
        <v>3</v>
      </c>
      <c r="F15" s="42">
        <v>4</v>
      </c>
      <c r="G15" s="42">
        <v>5</v>
      </c>
      <c r="H15" s="42">
        <v>6</v>
      </c>
      <c r="I15" s="42">
        <v>7</v>
      </c>
      <c r="J15" s="42">
        <v>8</v>
      </c>
      <c r="K15" s="42">
        <v>9</v>
      </c>
      <c r="L15" s="42">
        <v>10</v>
      </c>
      <c r="M15" s="42">
        <v>11</v>
      </c>
      <c r="N15" s="42">
        <v>12</v>
      </c>
      <c r="O15" s="42">
        <v>13</v>
      </c>
      <c r="P15" s="42">
        <v>14</v>
      </c>
      <c r="Q15" s="42">
        <v>15</v>
      </c>
      <c r="R15" s="42">
        <v>16</v>
      </c>
      <c r="S15" s="42">
        <v>17</v>
      </c>
      <c r="T15" s="42">
        <v>18</v>
      </c>
      <c r="U15" s="42">
        <v>19</v>
      </c>
      <c r="V15" s="42">
        <v>20</v>
      </c>
      <c r="W15" s="42">
        <v>21</v>
      </c>
      <c r="X15" s="42">
        <v>22</v>
      </c>
      <c r="Y15" s="42">
        <v>23</v>
      </c>
      <c r="Z15" s="42">
        <v>24</v>
      </c>
      <c r="AA15" s="42">
        <v>25</v>
      </c>
      <c r="AB15" s="42">
        <v>26</v>
      </c>
      <c r="AC15" s="42">
        <v>27</v>
      </c>
      <c r="AD15" s="42">
        <v>28</v>
      </c>
      <c r="AE15" s="42">
        <v>29</v>
      </c>
      <c r="AF15" s="42">
        <v>30</v>
      </c>
      <c r="AG15" s="42" t="s">
        <v>15</v>
      </c>
    </row>
    <row r="16" spans="1:33" ht="14.4" thickTop="1" x14ac:dyDescent="0.3">
      <c r="A16" s="43" t="s">
        <v>16</v>
      </c>
      <c r="B16" s="44" t="s">
        <v>17</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61"/>
    </row>
    <row r="17" spans="1:33" x14ac:dyDescent="0.3">
      <c r="A17" s="45" t="s">
        <v>18</v>
      </c>
      <c r="B17" s="46"/>
      <c r="C17" s="46" t="s">
        <v>17</v>
      </c>
      <c r="D17" s="46" t="s">
        <v>17</v>
      </c>
      <c r="E17" s="46" t="s">
        <v>17</v>
      </c>
      <c r="F17" s="46" t="s">
        <v>17</v>
      </c>
      <c r="G17" s="46" t="s">
        <v>17</v>
      </c>
      <c r="H17" s="46"/>
      <c r="I17" s="46"/>
      <c r="J17" s="46"/>
      <c r="K17" s="46"/>
      <c r="L17" s="46" t="s">
        <v>17</v>
      </c>
      <c r="M17" s="46"/>
      <c r="N17" s="46"/>
      <c r="O17" s="46"/>
      <c r="P17" s="46"/>
      <c r="Q17" s="46" t="s">
        <v>17</v>
      </c>
      <c r="R17" s="46"/>
      <c r="S17" s="46"/>
      <c r="T17" s="46"/>
      <c r="U17" s="46"/>
      <c r="V17" s="46" t="s">
        <v>17</v>
      </c>
      <c r="W17" s="46"/>
      <c r="X17" s="46"/>
      <c r="Y17" s="46"/>
      <c r="Z17" s="46"/>
      <c r="AA17" s="46" t="s">
        <v>17</v>
      </c>
      <c r="AB17" s="46"/>
      <c r="AC17" s="46"/>
      <c r="AD17" s="46"/>
      <c r="AE17" s="46"/>
      <c r="AF17" s="46" t="s">
        <v>17</v>
      </c>
      <c r="AG17" s="62"/>
    </row>
    <row r="18" spans="1:33" x14ac:dyDescent="0.3">
      <c r="A18" s="45" t="s">
        <v>19</v>
      </c>
      <c r="B18" s="46"/>
      <c r="C18" s="46"/>
      <c r="D18" s="46" t="s">
        <v>17</v>
      </c>
      <c r="E18" s="46"/>
      <c r="F18" s="46"/>
      <c r="G18" s="46" t="s">
        <v>17</v>
      </c>
      <c r="H18" s="46"/>
      <c r="I18" s="46"/>
      <c r="J18" s="46"/>
      <c r="K18" s="46"/>
      <c r="L18" s="46"/>
      <c r="M18" s="46"/>
      <c r="N18" s="46"/>
      <c r="O18" s="46"/>
      <c r="P18" s="46"/>
      <c r="Q18" s="46" t="s">
        <v>17</v>
      </c>
      <c r="R18" s="46"/>
      <c r="S18" s="46"/>
      <c r="T18" s="46"/>
      <c r="U18" s="46"/>
      <c r="V18" s="46"/>
      <c r="W18" s="46"/>
      <c r="X18" s="46"/>
      <c r="Y18" s="46"/>
      <c r="Z18" s="46"/>
      <c r="AA18" s="46" t="s">
        <v>17</v>
      </c>
      <c r="AB18" s="46"/>
      <c r="AC18" s="46"/>
      <c r="AD18" s="46"/>
      <c r="AE18" s="46"/>
      <c r="AF18" s="46" t="s">
        <v>17</v>
      </c>
      <c r="AG18" s="62"/>
    </row>
    <row r="19" spans="1:33" x14ac:dyDescent="0.3">
      <c r="A19" s="45" t="s">
        <v>20</v>
      </c>
      <c r="B19" s="46">
        <v>0.7</v>
      </c>
      <c r="C19" s="46">
        <v>0.7</v>
      </c>
      <c r="D19" s="46">
        <v>1.4</v>
      </c>
      <c r="E19" s="46">
        <v>0.7</v>
      </c>
      <c r="F19" s="46">
        <v>0.7</v>
      </c>
      <c r="G19" s="46">
        <v>1.4</v>
      </c>
      <c r="H19" s="46"/>
      <c r="I19" s="46"/>
      <c r="J19" s="46"/>
      <c r="K19" s="46"/>
      <c r="L19" s="46">
        <v>0.7</v>
      </c>
      <c r="M19" s="46"/>
      <c r="N19" s="46"/>
      <c r="O19" s="46"/>
      <c r="P19" s="46"/>
      <c r="Q19" s="46">
        <v>2.1</v>
      </c>
      <c r="R19" s="46"/>
      <c r="S19" s="46"/>
      <c r="T19" s="46"/>
      <c r="U19" s="46"/>
      <c r="V19" s="46">
        <v>0.7</v>
      </c>
      <c r="W19" s="46"/>
      <c r="X19" s="46"/>
      <c r="Y19" s="46"/>
      <c r="Z19" s="46"/>
      <c r="AA19" s="46">
        <v>2.1</v>
      </c>
      <c r="AB19" s="46"/>
      <c r="AC19" s="46"/>
      <c r="AD19" s="46"/>
      <c r="AE19" s="46"/>
      <c r="AF19" s="46">
        <v>1.4</v>
      </c>
      <c r="AG19" s="62">
        <f>SUM(B19:AF19)</f>
        <v>12.6</v>
      </c>
    </row>
    <row r="20" spans="1:33" ht="14.4" thickBot="1" x14ac:dyDescent="0.35">
      <c r="A20" s="45" t="s">
        <v>21</v>
      </c>
      <c r="B20" s="47">
        <f>SUM(Assumptions!B3*B19)</f>
        <v>330.38249999999999</v>
      </c>
      <c r="C20" s="47">
        <f>SUM(Assumptions!B3*C19)</f>
        <v>330.38249999999999</v>
      </c>
      <c r="D20" s="47">
        <f>SUM(Assumptions!B3*D19)</f>
        <v>660.76499999999999</v>
      </c>
      <c r="E20" s="47">
        <f>SUM(Assumptions!B3*E19)</f>
        <v>330.38249999999999</v>
      </c>
      <c r="F20" s="47">
        <f>SUM(Assumptions!B3*F19)</f>
        <v>330.38249999999999</v>
      </c>
      <c r="G20" s="47">
        <f>SUM(Assumptions!B3*G19)</f>
        <v>660.76499999999999</v>
      </c>
      <c r="H20" s="47">
        <f>SUM(Assumptions!B3*H19)</f>
        <v>0</v>
      </c>
      <c r="I20" s="47">
        <f>SUM(Assumptions!B3*I19)</f>
        <v>0</v>
      </c>
      <c r="J20" s="47">
        <f>SUM(Assumptions!B3*J19)</f>
        <v>0</v>
      </c>
      <c r="K20" s="47">
        <f>SUM(Assumptions!B3*K19)</f>
        <v>0</v>
      </c>
      <c r="L20" s="47">
        <f>SUM(Assumptions!B3*L19)</f>
        <v>330.38249999999999</v>
      </c>
      <c r="M20" s="47">
        <f>SUM(Assumptions!B3*M19)</f>
        <v>0</v>
      </c>
      <c r="N20" s="47">
        <f>SUM(Assumptions!B3*N19)</f>
        <v>0</v>
      </c>
      <c r="O20" s="47">
        <f>SUM(Assumptions!B3*O19)</f>
        <v>0</v>
      </c>
      <c r="P20" s="47">
        <f>SUM(Assumptions!B3*P19)</f>
        <v>0</v>
      </c>
      <c r="Q20" s="47">
        <f>SUM(Assumptions!B3*Q19)</f>
        <v>991.14750000000004</v>
      </c>
      <c r="R20" s="47">
        <f>SUM(Assumptions!B3*R19)</f>
        <v>0</v>
      </c>
      <c r="S20" s="47">
        <f>SUM(Assumptions!B3*S19)</f>
        <v>0</v>
      </c>
      <c r="T20" s="47">
        <f>SUM(Assumptions!B3*T19)</f>
        <v>0</v>
      </c>
      <c r="U20" s="47">
        <f>SUM(Assumptions!B3*U19)</f>
        <v>0</v>
      </c>
      <c r="V20" s="47">
        <f>SUM(Assumptions!B3*V19)</f>
        <v>330.38249999999999</v>
      </c>
      <c r="W20" s="47">
        <f>SUM(Assumptions!B3*W19)</f>
        <v>0</v>
      </c>
      <c r="X20" s="47">
        <f>SUM(Assumptions!B3*X19)</f>
        <v>0</v>
      </c>
      <c r="Y20" s="47">
        <f>SUM(Assumptions!B3*Y19)</f>
        <v>0</v>
      </c>
      <c r="Z20" s="47">
        <f>SUM(Assumptions!B3*Z19)</f>
        <v>0</v>
      </c>
      <c r="AA20" s="47">
        <f>SUM(Assumptions!B3*AA19)</f>
        <v>991.14750000000004</v>
      </c>
      <c r="AB20" s="47">
        <f>SUM(Assumptions!B3*AB19)</f>
        <v>0</v>
      </c>
      <c r="AC20" s="47">
        <f>SUM(Assumptions!B3*AC19)</f>
        <v>0</v>
      </c>
      <c r="AD20" s="47">
        <f>SUM(Assumptions!B3*AD19)</f>
        <v>0</v>
      </c>
      <c r="AE20" s="47">
        <f>SUM(Assumptions!B3*AE19)</f>
        <v>0</v>
      </c>
      <c r="AF20" s="47">
        <f>SUM(Assumptions!B3*AF19)</f>
        <v>660.76499999999999</v>
      </c>
      <c r="AG20" s="63">
        <f t="shared" ref="AG20" si="3">SUM(B20:AF20)</f>
        <v>5946.8850000000002</v>
      </c>
    </row>
    <row r="21" spans="1:33" ht="14.4" thickBot="1" x14ac:dyDescent="0.35">
      <c r="A21" s="15" t="s">
        <v>22</v>
      </c>
      <c r="B21" s="48">
        <f t="shared" ref="B21:AF21" si="4">SUM(B20:B20)</f>
        <v>330.38249999999999</v>
      </c>
      <c r="C21" s="48">
        <f t="shared" si="4"/>
        <v>330.38249999999999</v>
      </c>
      <c r="D21" s="48">
        <f t="shared" si="4"/>
        <v>660.76499999999999</v>
      </c>
      <c r="E21" s="48">
        <f t="shared" si="4"/>
        <v>330.38249999999999</v>
      </c>
      <c r="F21" s="48">
        <f t="shared" si="4"/>
        <v>330.38249999999999</v>
      </c>
      <c r="G21" s="48">
        <f t="shared" si="4"/>
        <v>660.76499999999999</v>
      </c>
      <c r="H21" s="48">
        <f t="shared" si="4"/>
        <v>0</v>
      </c>
      <c r="I21" s="48">
        <f t="shared" si="4"/>
        <v>0</v>
      </c>
      <c r="J21" s="48">
        <f t="shared" si="4"/>
        <v>0</v>
      </c>
      <c r="K21" s="48">
        <f t="shared" si="4"/>
        <v>0</v>
      </c>
      <c r="L21" s="48">
        <f t="shared" si="4"/>
        <v>330.38249999999999</v>
      </c>
      <c r="M21" s="48">
        <f t="shared" si="4"/>
        <v>0</v>
      </c>
      <c r="N21" s="48">
        <f t="shared" si="4"/>
        <v>0</v>
      </c>
      <c r="O21" s="48">
        <f t="shared" si="4"/>
        <v>0</v>
      </c>
      <c r="P21" s="48">
        <f t="shared" si="4"/>
        <v>0</v>
      </c>
      <c r="Q21" s="48">
        <f t="shared" si="4"/>
        <v>991.14750000000004</v>
      </c>
      <c r="R21" s="48">
        <f t="shared" si="4"/>
        <v>0</v>
      </c>
      <c r="S21" s="48">
        <f t="shared" si="4"/>
        <v>0</v>
      </c>
      <c r="T21" s="48">
        <f t="shared" si="4"/>
        <v>0</v>
      </c>
      <c r="U21" s="48">
        <f t="shared" si="4"/>
        <v>0</v>
      </c>
      <c r="V21" s="48">
        <f t="shared" si="4"/>
        <v>330.38249999999999</v>
      </c>
      <c r="W21" s="48">
        <f t="shared" si="4"/>
        <v>0</v>
      </c>
      <c r="X21" s="48">
        <f t="shared" si="4"/>
        <v>0</v>
      </c>
      <c r="Y21" s="48">
        <f t="shared" si="4"/>
        <v>0</v>
      </c>
      <c r="Z21" s="48">
        <f t="shared" si="4"/>
        <v>0</v>
      </c>
      <c r="AA21" s="48">
        <f t="shared" si="4"/>
        <v>991.14750000000004</v>
      </c>
      <c r="AB21" s="48">
        <f t="shared" si="4"/>
        <v>0</v>
      </c>
      <c r="AC21" s="48">
        <f t="shared" si="4"/>
        <v>0</v>
      </c>
      <c r="AD21" s="48">
        <f t="shared" si="4"/>
        <v>0</v>
      </c>
      <c r="AE21" s="48">
        <f t="shared" si="4"/>
        <v>0</v>
      </c>
      <c r="AF21" s="48">
        <f t="shared" si="4"/>
        <v>660.76499999999999</v>
      </c>
      <c r="AG21" s="49">
        <f>SUM(B21:AF21)</f>
        <v>5946.8850000000002</v>
      </c>
    </row>
    <row r="22" spans="1:33" ht="14.4" thickBot="1" x14ac:dyDescent="0.35">
      <c r="A22" s="15" t="s">
        <v>10</v>
      </c>
      <c r="B22" s="50">
        <v>1</v>
      </c>
      <c r="C22" s="50">
        <f>B22+(B22*Assumptions!B4)</f>
        <v>1.0349999999999999</v>
      </c>
      <c r="D22" s="50">
        <f>C22+(C22*Assumptions!B4)</f>
        <v>1.0712249999999999</v>
      </c>
      <c r="E22" s="50">
        <f>D22+(D22*Assumptions!B4)</f>
        <v>1.108717875</v>
      </c>
      <c r="F22" s="50">
        <f>E22+(E22*Assumptions!B4)</f>
        <v>1.1475230006249999</v>
      </c>
      <c r="G22" s="50">
        <f>F22+(F22*Assumptions!B4)</f>
        <v>1.1876863056468749</v>
      </c>
      <c r="H22" s="50">
        <f>G22+(G22*Assumptions!B4)</f>
        <v>1.2292553263445156</v>
      </c>
      <c r="I22" s="50">
        <f>H22+(H22*Assumptions!B4)</f>
        <v>1.2722792627665738</v>
      </c>
      <c r="J22" s="50">
        <f>I22+(I22*Assumptions!B4)</f>
        <v>1.3168090369634038</v>
      </c>
      <c r="K22" s="50">
        <f>J22+(J22*Assumptions!B4)</f>
        <v>1.3628973532571229</v>
      </c>
      <c r="L22" s="50">
        <f>K22+(K22*Assumptions!B4)</f>
        <v>1.4105987606211223</v>
      </c>
      <c r="M22" s="50">
        <f>L22+(L22*Assumptions!B4)</f>
        <v>1.4599697172428616</v>
      </c>
      <c r="N22" s="50">
        <f>M22+(M22*Assumptions!B4)</f>
        <v>1.5110686573463619</v>
      </c>
      <c r="O22" s="50">
        <f>N22+(N22*Assumptions!B4)</f>
        <v>1.5639560603534846</v>
      </c>
      <c r="P22" s="50">
        <f>O22+(O22*Assumptions!B4)</f>
        <v>1.6186945224658564</v>
      </c>
      <c r="Q22" s="50">
        <f>P22+(P22*Assumptions!B4)</f>
        <v>1.6753488307521613</v>
      </c>
      <c r="R22" s="50">
        <f>Q22+(Q22*Assumptions!B4)</f>
        <v>1.733986039828487</v>
      </c>
      <c r="S22" s="50">
        <f>R22+(R22*Assumptions!B4)</f>
        <v>1.7946755512224841</v>
      </c>
      <c r="T22" s="50">
        <f>S22+(S22*Assumptions!B4)</f>
        <v>1.857489195515271</v>
      </c>
      <c r="U22" s="50">
        <f>T22+(T22*Assumptions!B4)</f>
        <v>1.9225013173583054</v>
      </c>
      <c r="V22" s="50">
        <f>U22+(U22*Assumptions!B4)</f>
        <v>1.989788863465846</v>
      </c>
      <c r="W22" s="50">
        <f>V22+(V22*Assumptions!B4)</f>
        <v>2.0594314736871508</v>
      </c>
      <c r="X22" s="50">
        <f>W22+(W22*Assumptions!B4)</f>
        <v>2.1315115752662011</v>
      </c>
      <c r="Y22" s="50">
        <f>X22+(X22*Assumptions!B4)</f>
        <v>2.2061144804005179</v>
      </c>
      <c r="Z22" s="50">
        <f>Y22+(Y22*Assumptions!B4)</f>
        <v>2.2833284872145363</v>
      </c>
      <c r="AA22" s="50">
        <f>Z22+(Z22*Assumptions!B4)</f>
        <v>2.3632449842670451</v>
      </c>
      <c r="AB22" s="50">
        <f>AA22+(AA22*Assumptions!B4)</f>
        <v>2.4459585587163919</v>
      </c>
      <c r="AC22" s="50">
        <f>AB22+(AB22*Assumptions!B4)</f>
        <v>2.5315671082714655</v>
      </c>
      <c r="AD22" s="50">
        <f>AC22+(AC22*Assumptions!B4)</f>
        <v>2.6201719570609669</v>
      </c>
      <c r="AE22" s="50">
        <f>AD22+(AD22*Assumptions!B4)</f>
        <v>2.7118779755581008</v>
      </c>
      <c r="AF22" s="50">
        <f>AE22+(AE22*Assumptions!B4)</f>
        <v>2.8067937047026343</v>
      </c>
      <c r="AG22" s="51"/>
    </row>
    <row r="23" spans="1:33" ht="14.4" thickBot="1" x14ac:dyDescent="0.35">
      <c r="A23" s="16" t="s">
        <v>23</v>
      </c>
      <c r="B23" s="52">
        <f>SUM(B21*B22)</f>
        <v>330.38249999999999</v>
      </c>
      <c r="C23" s="52">
        <f t="shared" ref="C23:AF23" si="5">SUM(C21*C22)</f>
        <v>341.94588749999997</v>
      </c>
      <c r="D23" s="52">
        <f t="shared" si="5"/>
        <v>707.82798712499994</v>
      </c>
      <c r="E23" s="52">
        <f t="shared" si="5"/>
        <v>366.30098333718746</v>
      </c>
      <c r="F23" s="52">
        <f t="shared" si="5"/>
        <v>379.121517753989</v>
      </c>
      <c r="G23" s="52">
        <f t="shared" si="5"/>
        <v>784.78154175075736</v>
      </c>
      <c r="H23" s="52">
        <f t="shared" si="5"/>
        <v>0</v>
      </c>
      <c r="I23" s="52">
        <f t="shared" si="5"/>
        <v>0</v>
      </c>
      <c r="J23" s="52">
        <f t="shared" si="5"/>
        <v>0</v>
      </c>
      <c r="K23" s="52">
        <f t="shared" si="5"/>
        <v>0</v>
      </c>
      <c r="L23" s="52">
        <f t="shared" si="5"/>
        <v>466.03714503090794</v>
      </c>
      <c r="M23" s="52">
        <f t="shared" si="5"/>
        <v>0</v>
      </c>
      <c r="N23" s="52">
        <f t="shared" si="5"/>
        <v>0</v>
      </c>
      <c r="O23" s="52">
        <f t="shared" si="5"/>
        <v>0</v>
      </c>
      <c r="P23" s="52">
        <f t="shared" si="5"/>
        <v>0</v>
      </c>
      <c r="Q23" s="52">
        <f t="shared" si="5"/>
        <v>1660.517805227928</v>
      </c>
      <c r="R23" s="52">
        <f t="shared" si="5"/>
        <v>0</v>
      </c>
      <c r="S23" s="52">
        <f t="shared" si="5"/>
        <v>0</v>
      </c>
      <c r="T23" s="52">
        <f t="shared" si="5"/>
        <v>0</v>
      </c>
      <c r="U23" s="52">
        <f t="shared" si="5"/>
        <v>0</v>
      </c>
      <c r="V23" s="52">
        <f t="shared" si="5"/>
        <v>657.39141918400492</v>
      </c>
      <c r="W23" s="52">
        <f t="shared" si="5"/>
        <v>0</v>
      </c>
      <c r="X23" s="52">
        <f t="shared" si="5"/>
        <v>0</v>
      </c>
      <c r="Y23" s="52">
        <f t="shared" si="5"/>
        <v>0</v>
      </c>
      <c r="Z23" s="52">
        <f t="shared" si="5"/>
        <v>0</v>
      </c>
      <c r="AA23" s="52">
        <f t="shared" si="5"/>
        <v>2342.3243580438211</v>
      </c>
      <c r="AB23" s="52">
        <f t="shared" si="5"/>
        <v>0</v>
      </c>
      <c r="AC23" s="52">
        <f t="shared" si="5"/>
        <v>0</v>
      </c>
      <c r="AD23" s="52">
        <f t="shared" si="5"/>
        <v>0</v>
      </c>
      <c r="AE23" s="52">
        <f t="shared" si="5"/>
        <v>0</v>
      </c>
      <c r="AF23" s="52">
        <f t="shared" si="5"/>
        <v>1854.6310422878362</v>
      </c>
      <c r="AG23" s="53">
        <f>SUM(B23:AF23)</f>
        <v>9891.2621872414311</v>
      </c>
    </row>
    <row r="24" spans="1:33" x14ac:dyDescent="0.3">
      <c r="AG24" s="64"/>
    </row>
    <row r="25" spans="1:33" ht="15.6" x14ac:dyDescent="0.3">
      <c r="A25" s="38" t="s">
        <v>40</v>
      </c>
      <c r="AG25" s="64"/>
    </row>
    <row r="26" spans="1:33" ht="14.4" thickBot="1" x14ac:dyDescent="0.35">
      <c r="A26" s="41" t="s">
        <v>13</v>
      </c>
      <c r="B26" s="42" t="s">
        <v>14</v>
      </c>
      <c r="C26" s="42">
        <v>1</v>
      </c>
      <c r="D26" s="42">
        <v>2</v>
      </c>
      <c r="E26" s="42">
        <v>3</v>
      </c>
      <c r="F26" s="42">
        <v>4</v>
      </c>
      <c r="G26" s="42">
        <v>5</v>
      </c>
      <c r="H26" s="42">
        <v>6</v>
      </c>
      <c r="I26" s="42">
        <v>7</v>
      </c>
      <c r="J26" s="42">
        <v>8</v>
      </c>
      <c r="K26" s="42">
        <v>9</v>
      </c>
      <c r="L26" s="42">
        <v>10</v>
      </c>
      <c r="M26" s="42">
        <v>11</v>
      </c>
      <c r="N26" s="42">
        <v>12</v>
      </c>
      <c r="O26" s="42">
        <v>13</v>
      </c>
      <c r="P26" s="42">
        <v>14</v>
      </c>
      <c r="Q26" s="42">
        <v>15</v>
      </c>
      <c r="R26" s="42">
        <v>16</v>
      </c>
      <c r="S26" s="42">
        <v>17</v>
      </c>
      <c r="T26" s="42">
        <v>18</v>
      </c>
      <c r="U26" s="42">
        <v>19</v>
      </c>
      <c r="V26" s="42">
        <v>20</v>
      </c>
      <c r="W26" s="42">
        <v>21</v>
      </c>
      <c r="X26" s="42">
        <v>22</v>
      </c>
      <c r="Y26" s="42">
        <v>23</v>
      </c>
      <c r="Z26" s="42">
        <v>24</v>
      </c>
      <c r="AA26" s="42">
        <v>25</v>
      </c>
      <c r="AB26" s="42">
        <v>26</v>
      </c>
      <c r="AC26" s="42">
        <v>27</v>
      </c>
      <c r="AD26" s="42">
        <v>28</v>
      </c>
      <c r="AE26" s="42">
        <v>29</v>
      </c>
      <c r="AF26" s="42">
        <v>30</v>
      </c>
      <c r="AG26" s="42" t="s">
        <v>15</v>
      </c>
    </row>
    <row r="27" spans="1:33" ht="14.4" thickTop="1" x14ac:dyDescent="0.3">
      <c r="A27" s="43" t="s">
        <v>16</v>
      </c>
      <c r="B27" s="44" t="s">
        <v>17</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61"/>
    </row>
    <row r="28" spans="1:33" x14ac:dyDescent="0.3">
      <c r="A28" s="45" t="s">
        <v>18</v>
      </c>
      <c r="B28" s="46"/>
      <c r="C28" s="46" t="s">
        <v>17</v>
      </c>
      <c r="D28" s="46" t="s">
        <v>17</v>
      </c>
      <c r="E28" s="46" t="s">
        <v>17</v>
      </c>
      <c r="F28" s="46" t="s">
        <v>17</v>
      </c>
      <c r="G28" s="46" t="s">
        <v>17</v>
      </c>
      <c r="H28" s="46"/>
      <c r="I28" s="46"/>
      <c r="J28" s="46"/>
      <c r="K28" s="46"/>
      <c r="L28" s="46" t="s">
        <v>17</v>
      </c>
      <c r="M28" s="46"/>
      <c r="N28" s="46"/>
      <c r="O28" s="46"/>
      <c r="P28" s="46"/>
      <c r="Q28" s="46" t="s">
        <v>17</v>
      </c>
      <c r="R28" s="46"/>
      <c r="S28" s="46"/>
      <c r="T28" s="46"/>
      <c r="U28" s="46"/>
      <c r="V28" s="46" t="s">
        <v>17</v>
      </c>
      <c r="W28" s="46"/>
      <c r="X28" s="46"/>
      <c r="Y28" s="46"/>
      <c r="Z28" s="46"/>
      <c r="AA28" s="46" t="s">
        <v>17</v>
      </c>
      <c r="AB28" s="46"/>
      <c r="AC28" s="46"/>
      <c r="AD28" s="46"/>
      <c r="AE28" s="46"/>
      <c r="AF28" s="46" t="s">
        <v>17</v>
      </c>
      <c r="AG28" s="62"/>
    </row>
    <row r="29" spans="1:33" x14ac:dyDescent="0.3">
      <c r="A29" s="45" t="s">
        <v>19</v>
      </c>
      <c r="B29" s="46"/>
      <c r="C29" s="46"/>
      <c r="D29" s="46" t="s">
        <v>17</v>
      </c>
      <c r="E29" s="46"/>
      <c r="F29" s="46"/>
      <c r="G29" s="46" t="s">
        <v>17</v>
      </c>
      <c r="H29" s="46"/>
      <c r="I29" s="46"/>
      <c r="J29" s="46"/>
      <c r="K29" s="46"/>
      <c r="L29" s="46" t="s">
        <v>17</v>
      </c>
      <c r="M29" s="46"/>
      <c r="N29" s="46"/>
      <c r="O29" s="46"/>
      <c r="P29" s="46"/>
      <c r="Q29" s="46" t="s">
        <v>17</v>
      </c>
      <c r="R29" s="46"/>
      <c r="S29" s="46"/>
      <c r="T29" s="46"/>
      <c r="U29" s="46"/>
      <c r="V29" s="46" t="s">
        <v>17</v>
      </c>
      <c r="W29" s="46"/>
      <c r="X29" s="46"/>
      <c r="Y29" s="46"/>
      <c r="Z29" s="46"/>
      <c r="AA29" s="46" t="s">
        <v>17</v>
      </c>
      <c r="AB29" s="46"/>
      <c r="AC29" s="46"/>
      <c r="AD29" s="46"/>
      <c r="AE29" s="46"/>
      <c r="AF29" s="46" t="s">
        <v>17</v>
      </c>
      <c r="AG29" s="62"/>
    </row>
    <row r="30" spans="1:33" x14ac:dyDescent="0.3">
      <c r="A30" s="45" t="s">
        <v>20</v>
      </c>
      <c r="B30" s="46">
        <v>1</v>
      </c>
      <c r="C30" s="46">
        <v>1</v>
      </c>
      <c r="D30" s="46">
        <v>2</v>
      </c>
      <c r="E30" s="46">
        <v>1</v>
      </c>
      <c r="F30" s="46">
        <v>1</v>
      </c>
      <c r="G30" s="46">
        <v>2</v>
      </c>
      <c r="H30" s="46"/>
      <c r="I30" s="46"/>
      <c r="J30" s="46"/>
      <c r="K30" s="46"/>
      <c r="L30" s="46">
        <v>2</v>
      </c>
      <c r="M30" s="46"/>
      <c r="N30" s="46"/>
      <c r="O30" s="46"/>
      <c r="P30" s="46"/>
      <c r="Q30" s="46">
        <v>3</v>
      </c>
      <c r="R30" s="46"/>
      <c r="S30" s="46"/>
      <c r="T30" s="46"/>
      <c r="U30" s="46"/>
      <c r="V30" s="46">
        <v>2</v>
      </c>
      <c r="W30" s="46"/>
      <c r="X30" s="46"/>
      <c r="Y30" s="46"/>
      <c r="Z30" s="46"/>
      <c r="AA30" s="46">
        <v>3</v>
      </c>
      <c r="AB30" s="46"/>
      <c r="AC30" s="46"/>
      <c r="AD30" s="46"/>
      <c r="AE30" s="46"/>
      <c r="AF30" s="46">
        <v>2</v>
      </c>
      <c r="AG30" s="62">
        <f>SUM(B30:AF30)</f>
        <v>20</v>
      </c>
    </row>
    <row r="31" spans="1:33" ht="14.4" thickBot="1" x14ac:dyDescent="0.35">
      <c r="A31" s="45" t="s">
        <v>21</v>
      </c>
      <c r="B31" s="47">
        <f>SUM(Assumptions!B3*B30)</f>
        <v>471.97500000000002</v>
      </c>
      <c r="C31" s="47">
        <f>SUM(Assumptions!B3*C30)</f>
        <v>471.97500000000002</v>
      </c>
      <c r="D31" s="47">
        <f>SUM(Assumptions!B3*D30)</f>
        <v>943.95</v>
      </c>
      <c r="E31" s="47">
        <f>SUM(Assumptions!B3*E30)</f>
        <v>471.97500000000002</v>
      </c>
      <c r="F31" s="47">
        <f>SUM(Assumptions!B3*F30)</f>
        <v>471.97500000000002</v>
      </c>
      <c r="G31" s="47">
        <f>SUM(Assumptions!B3*G30)</f>
        <v>943.95</v>
      </c>
      <c r="H31" s="47">
        <f>SUM(Assumptions!B3*H30)</f>
        <v>0</v>
      </c>
      <c r="I31" s="47">
        <f>SUM(Assumptions!B3*I30)</f>
        <v>0</v>
      </c>
      <c r="J31" s="47">
        <f>SUM(Assumptions!B3*J30)</f>
        <v>0</v>
      </c>
      <c r="K31" s="47">
        <f>SUM(Assumptions!B3*K30)</f>
        <v>0</v>
      </c>
      <c r="L31" s="47">
        <f>SUM(Assumptions!B3*L30)</f>
        <v>943.95</v>
      </c>
      <c r="M31" s="47">
        <f>SUM(Assumptions!B3*M30)</f>
        <v>0</v>
      </c>
      <c r="N31" s="47">
        <f>SUM(Assumptions!B3*N30)</f>
        <v>0</v>
      </c>
      <c r="O31" s="47">
        <f>SUM(Assumptions!B3*O30)</f>
        <v>0</v>
      </c>
      <c r="P31" s="47">
        <f>SUM(Assumptions!B3*P30)</f>
        <v>0</v>
      </c>
      <c r="Q31" s="47">
        <f>SUM(Assumptions!B3*Q30)</f>
        <v>1415.9250000000002</v>
      </c>
      <c r="R31" s="47">
        <f>SUM(Assumptions!B3*R30)</f>
        <v>0</v>
      </c>
      <c r="S31" s="47">
        <f>SUM(Assumptions!B3*S30)</f>
        <v>0</v>
      </c>
      <c r="T31" s="47">
        <f>SUM(Assumptions!B3*T30)</f>
        <v>0</v>
      </c>
      <c r="U31" s="47">
        <f>SUM(Assumptions!B3*U30)</f>
        <v>0</v>
      </c>
      <c r="V31" s="47">
        <f>SUM(Assumptions!B3*V30)</f>
        <v>943.95</v>
      </c>
      <c r="W31" s="47">
        <f>SUM(Assumptions!B3*W30)</f>
        <v>0</v>
      </c>
      <c r="X31" s="47">
        <f>SUM(Assumptions!B3*X30)</f>
        <v>0</v>
      </c>
      <c r="Y31" s="47">
        <f>SUM(Assumptions!B3*Y30)</f>
        <v>0</v>
      </c>
      <c r="Z31" s="47">
        <f>SUM(Assumptions!B3*Z30)</f>
        <v>0</v>
      </c>
      <c r="AA31" s="47">
        <f>SUM(Assumptions!B3*AA30)</f>
        <v>1415.9250000000002</v>
      </c>
      <c r="AB31" s="47">
        <f>SUM(Assumptions!B3*AB30)</f>
        <v>0</v>
      </c>
      <c r="AC31" s="47">
        <f>SUM(Assumptions!B3*AC30)</f>
        <v>0</v>
      </c>
      <c r="AD31" s="47">
        <f>SUM(Assumptions!B3*AD30)</f>
        <v>0</v>
      </c>
      <c r="AE31" s="47">
        <f>SUM(Assumptions!B3*AE30)</f>
        <v>0</v>
      </c>
      <c r="AF31" s="47">
        <f>SUM(Assumptions!B3*AF30)</f>
        <v>943.95</v>
      </c>
      <c r="AG31" s="63">
        <f t="shared" ref="AG31" si="6">SUM(B31:AF31)</f>
        <v>9439.5</v>
      </c>
    </row>
    <row r="32" spans="1:33" ht="14.4" thickBot="1" x14ac:dyDescent="0.35">
      <c r="A32" s="15" t="s">
        <v>22</v>
      </c>
      <c r="B32" s="48">
        <f t="shared" ref="B32:AF32" si="7">SUM(B31:B31)</f>
        <v>471.97500000000002</v>
      </c>
      <c r="C32" s="48">
        <f t="shared" si="7"/>
        <v>471.97500000000002</v>
      </c>
      <c r="D32" s="48">
        <f t="shared" si="7"/>
        <v>943.95</v>
      </c>
      <c r="E32" s="48">
        <f t="shared" si="7"/>
        <v>471.97500000000002</v>
      </c>
      <c r="F32" s="48">
        <f t="shared" si="7"/>
        <v>471.97500000000002</v>
      </c>
      <c r="G32" s="48">
        <f t="shared" si="7"/>
        <v>943.95</v>
      </c>
      <c r="H32" s="48">
        <f t="shared" si="7"/>
        <v>0</v>
      </c>
      <c r="I32" s="48">
        <f t="shared" si="7"/>
        <v>0</v>
      </c>
      <c r="J32" s="48">
        <f t="shared" si="7"/>
        <v>0</v>
      </c>
      <c r="K32" s="48">
        <f t="shared" si="7"/>
        <v>0</v>
      </c>
      <c r="L32" s="48">
        <f t="shared" si="7"/>
        <v>943.95</v>
      </c>
      <c r="M32" s="48">
        <f t="shared" si="7"/>
        <v>0</v>
      </c>
      <c r="N32" s="48">
        <f t="shared" si="7"/>
        <v>0</v>
      </c>
      <c r="O32" s="48">
        <f t="shared" si="7"/>
        <v>0</v>
      </c>
      <c r="P32" s="48">
        <f t="shared" si="7"/>
        <v>0</v>
      </c>
      <c r="Q32" s="48">
        <f t="shared" si="7"/>
        <v>1415.9250000000002</v>
      </c>
      <c r="R32" s="48">
        <f t="shared" si="7"/>
        <v>0</v>
      </c>
      <c r="S32" s="48">
        <f t="shared" si="7"/>
        <v>0</v>
      </c>
      <c r="T32" s="48">
        <f t="shared" si="7"/>
        <v>0</v>
      </c>
      <c r="U32" s="48">
        <f t="shared" si="7"/>
        <v>0</v>
      </c>
      <c r="V32" s="48">
        <f t="shared" si="7"/>
        <v>943.95</v>
      </c>
      <c r="W32" s="48">
        <f t="shared" si="7"/>
        <v>0</v>
      </c>
      <c r="X32" s="48">
        <f t="shared" si="7"/>
        <v>0</v>
      </c>
      <c r="Y32" s="48">
        <f t="shared" si="7"/>
        <v>0</v>
      </c>
      <c r="Z32" s="48">
        <f t="shared" si="7"/>
        <v>0</v>
      </c>
      <c r="AA32" s="48">
        <f t="shared" si="7"/>
        <v>1415.9250000000002</v>
      </c>
      <c r="AB32" s="48">
        <f t="shared" si="7"/>
        <v>0</v>
      </c>
      <c r="AC32" s="48">
        <f t="shared" si="7"/>
        <v>0</v>
      </c>
      <c r="AD32" s="48">
        <f t="shared" si="7"/>
        <v>0</v>
      </c>
      <c r="AE32" s="48">
        <f t="shared" si="7"/>
        <v>0</v>
      </c>
      <c r="AF32" s="48">
        <f t="shared" si="7"/>
        <v>943.95</v>
      </c>
      <c r="AG32" s="49">
        <f>SUM(B32:AF32)</f>
        <v>9439.5</v>
      </c>
    </row>
    <row r="33" spans="1:33" ht="14.4" thickBot="1" x14ac:dyDescent="0.35">
      <c r="A33" s="15" t="s">
        <v>10</v>
      </c>
      <c r="B33" s="50">
        <v>1</v>
      </c>
      <c r="C33" s="50">
        <f>B33+(B33*Assumptions!B4)</f>
        <v>1.0349999999999999</v>
      </c>
      <c r="D33" s="50">
        <f>C33+(C33*Assumptions!B4)</f>
        <v>1.0712249999999999</v>
      </c>
      <c r="E33" s="50">
        <f>D33+(D33*Assumptions!B4)</f>
        <v>1.108717875</v>
      </c>
      <c r="F33" s="50">
        <f>E33+(E33*Assumptions!B4)</f>
        <v>1.1475230006249999</v>
      </c>
      <c r="G33" s="50">
        <f>F33+(F33*Assumptions!B4)</f>
        <v>1.1876863056468749</v>
      </c>
      <c r="H33" s="50">
        <f>G33+(G33*Assumptions!B4)</f>
        <v>1.2292553263445156</v>
      </c>
      <c r="I33" s="50">
        <f>H33+(H33*Assumptions!B4)</f>
        <v>1.2722792627665738</v>
      </c>
      <c r="J33" s="50">
        <f>I33+(I33*Assumptions!B4)</f>
        <v>1.3168090369634038</v>
      </c>
      <c r="K33" s="50">
        <f>J33+(J33*Assumptions!B4)</f>
        <v>1.3628973532571229</v>
      </c>
      <c r="L33" s="50">
        <f>K33+(K33*Assumptions!B4)</f>
        <v>1.4105987606211223</v>
      </c>
      <c r="M33" s="50">
        <f>L33+(L33*Assumptions!B4)</f>
        <v>1.4599697172428616</v>
      </c>
      <c r="N33" s="50">
        <f>M33+(M33*Assumptions!B4)</f>
        <v>1.5110686573463619</v>
      </c>
      <c r="O33" s="50">
        <f>N33+(N33*Assumptions!B4)</f>
        <v>1.5639560603534846</v>
      </c>
      <c r="P33" s="50">
        <f>O33+(O33*Assumptions!B4)</f>
        <v>1.6186945224658564</v>
      </c>
      <c r="Q33" s="50">
        <f>P33+(P33*Assumptions!B4)</f>
        <v>1.6753488307521613</v>
      </c>
      <c r="R33" s="50">
        <f>Q33+(Q33*Assumptions!B4)</f>
        <v>1.733986039828487</v>
      </c>
      <c r="S33" s="50">
        <f>R33+(R33*Assumptions!B4)</f>
        <v>1.7946755512224841</v>
      </c>
      <c r="T33" s="50">
        <f>S33+(S33*Assumptions!B4)</f>
        <v>1.857489195515271</v>
      </c>
      <c r="U33" s="50">
        <f>T33+(T33*Assumptions!B4)</f>
        <v>1.9225013173583054</v>
      </c>
      <c r="V33" s="50">
        <f>U33+(U33*Assumptions!B4)</f>
        <v>1.989788863465846</v>
      </c>
      <c r="W33" s="50">
        <f>V33+(V33*Assumptions!B4)</f>
        <v>2.0594314736871508</v>
      </c>
      <c r="X33" s="50">
        <f>W33+(W33*Assumptions!B4)</f>
        <v>2.1315115752662011</v>
      </c>
      <c r="Y33" s="50">
        <f>X33+(X33*Assumptions!B4)</f>
        <v>2.2061144804005179</v>
      </c>
      <c r="Z33" s="50">
        <f>Y33+(Y33*Assumptions!B4)</f>
        <v>2.2833284872145363</v>
      </c>
      <c r="AA33" s="50">
        <f>Z33+(Z33*Assumptions!B4)</f>
        <v>2.3632449842670451</v>
      </c>
      <c r="AB33" s="50">
        <f>AA33+(AA33*Assumptions!B4)</f>
        <v>2.4459585587163919</v>
      </c>
      <c r="AC33" s="50">
        <f>AB33+(AB33*Assumptions!B4)</f>
        <v>2.5315671082714655</v>
      </c>
      <c r="AD33" s="50">
        <f>AC33+(AC33*Assumptions!B4)</f>
        <v>2.6201719570609669</v>
      </c>
      <c r="AE33" s="50">
        <f>AD33+(AD33*Assumptions!B4)</f>
        <v>2.7118779755581008</v>
      </c>
      <c r="AF33" s="50">
        <f>AE33+(AE33*Assumptions!B4)</f>
        <v>2.8067937047026343</v>
      </c>
      <c r="AG33" s="51"/>
    </row>
    <row r="34" spans="1:33" ht="14.4" thickBot="1" x14ac:dyDescent="0.35">
      <c r="A34" s="16" t="s">
        <v>23</v>
      </c>
      <c r="B34" s="52">
        <f>SUM(B32*B33)</f>
        <v>471.97500000000002</v>
      </c>
      <c r="C34" s="52">
        <f t="shared" ref="C34:AF34" si="8">SUM(C32*C33)</f>
        <v>488.494125</v>
      </c>
      <c r="D34" s="52">
        <f t="shared" si="8"/>
        <v>1011.18283875</v>
      </c>
      <c r="E34" s="52">
        <f t="shared" si="8"/>
        <v>523.28711905312502</v>
      </c>
      <c r="F34" s="52">
        <f t="shared" si="8"/>
        <v>541.60216821998438</v>
      </c>
      <c r="G34" s="52">
        <f t="shared" si="8"/>
        <v>1121.1164882153676</v>
      </c>
      <c r="H34" s="52">
        <f t="shared" si="8"/>
        <v>0</v>
      </c>
      <c r="I34" s="52">
        <f t="shared" si="8"/>
        <v>0</v>
      </c>
      <c r="J34" s="52">
        <f t="shared" si="8"/>
        <v>0</v>
      </c>
      <c r="K34" s="52">
        <f t="shared" si="8"/>
        <v>0</v>
      </c>
      <c r="L34" s="52">
        <f t="shared" si="8"/>
        <v>1331.5347000883085</v>
      </c>
      <c r="M34" s="52">
        <f t="shared" si="8"/>
        <v>0</v>
      </c>
      <c r="N34" s="52">
        <f t="shared" si="8"/>
        <v>0</v>
      </c>
      <c r="O34" s="52">
        <f t="shared" si="8"/>
        <v>0</v>
      </c>
      <c r="P34" s="52">
        <f t="shared" si="8"/>
        <v>0</v>
      </c>
      <c r="Q34" s="52">
        <f t="shared" si="8"/>
        <v>2372.1682931827545</v>
      </c>
      <c r="R34" s="52">
        <f t="shared" si="8"/>
        <v>0</v>
      </c>
      <c r="S34" s="52">
        <f t="shared" si="8"/>
        <v>0</v>
      </c>
      <c r="T34" s="52">
        <f t="shared" si="8"/>
        <v>0</v>
      </c>
      <c r="U34" s="52">
        <f t="shared" si="8"/>
        <v>0</v>
      </c>
      <c r="V34" s="52">
        <f t="shared" si="8"/>
        <v>1878.2611976685855</v>
      </c>
      <c r="W34" s="52">
        <f t="shared" si="8"/>
        <v>0</v>
      </c>
      <c r="X34" s="52">
        <f t="shared" si="8"/>
        <v>0</v>
      </c>
      <c r="Y34" s="52">
        <f t="shared" si="8"/>
        <v>0</v>
      </c>
      <c r="Z34" s="52">
        <f t="shared" si="8"/>
        <v>0</v>
      </c>
      <c r="AA34" s="52">
        <f t="shared" si="8"/>
        <v>3346.1776543483161</v>
      </c>
      <c r="AB34" s="52">
        <f t="shared" si="8"/>
        <v>0</v>
      </c>
      <c r="AC34" s="52">
        <f t="shared" si="8"/>
        <v>0</v>
      </c>
      <c r="AD34" s="52">
        <f t="shared" si="8"/>
        <v>0</v>
      </c>
      <c r="AE34" s="52">
        <f t="shared" si="8"/>
        <v>0</v>
      </c>
      <c r="AF34" s="52">
        <f t="shared" si="8"/>
        <v>2649.4729175540519</v>
      </c>
      <c r="AG34" s="53">
        <f>SUM(B34:AF34)</f>
        <v>15735.272502080494</v>
      </c>
    </row>
  </sheetData>
  <sheetProtection algorithmName="SHA-512" hashValue="2c/XpetZoh00KNsEDB345dlJrlosiQrMBclQ4E0iyXnR2TLAeutPvFpYko1m5zDQHVHxW2jEODe4smThfRQDOg==" saltValue="uyTolnpn4QNhH9mE3uZy9g==" spinCount="100000" sheet="1" objects="1" scenarios="1" selectLockedCells="1" selectUnlockedCells="1"/>
  <conditionalFormatting sqref="B5:AF7">
    <cfRule type="cellIs" dxfId="5" priority="8" operator="equal">
      <formula>"Yes"</formula>
    </cfRule>
  </conditionalFormatting>
  <conditionalFormatting sqref="B16:AF18">
    <cfRule type="cellIs" dxfId="4" priority="1" operator="equal">
      <formula>"Yes"</formula>
    </cfRule>
  </conditionalFormatting>
  <conditionalFormatting sqref="B27:AF29">
    <cfRule type="cellIs" dxfId="3" priority="6" operator="equal">
      <formula>"Yes"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02E420-CB52-40E9-BE1F-EB660EA1D008}">
          <x14:formula1>
            <xm:f>Lists!$C$2:$C$3</xm:f>
          </x14:formula1>
          <xm:sqref>B5:AF7 B16:AF18 B27:AF29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B203-BCD3-4736-AECE-DEE84FCF44AC}">
  <dimension ref="A1:AG34"/>
  <sheetViews>
    <sheetView workbookViewId="0">
      <selection activeCell="C5" sqref="C5"/>
    </sheetView>
  </sheetViews>
  <sheetFormatPr defaultColWidth="8.88671875" defaultRowHeight="13.8" x14ac:dyDescent="0.3"/>
  <cols>
    <col min="1" max="1" width="23.44140625" style="40" customWidth="1"/>
    <col min="2" max="2" width="8.5546875" style="39" customWidth="1"/>
    <col min="3" max="32" width="10.33203125" style="39" customWidth="1"/>
    <col min="33" max="33" width="12" style="39" customWidth="1"/>
    <col min="34" max="16384" width="8.88671875" style="40"/>
  </cols>
  <sheetData>
    <row r="1" spans="1:33" ht="18" x14ac:dyDescent="0.35">
      <c r="A1" s="54" t="s">
        <v>25</v>
      </c>
    </row>
    <row r="2" spans="1:33" x14ac:dyDescent="0.3">
      <c r="A2" s="55"/>
    </row>
    <row r="3" spans="1:33" ht="15.6" x14ac:dyDescent="0.3">
      <c r="A3" s="38" t="s">
        <v>35</v>
      </c>
    </row>
    <row r="4" spans="1:33" ht="14.4" thickBot="1" x14ac:dyDescent="0.35">
      <c r="A4" s="41" t="s">
        <v>13</v>
      </c>
      <c r="B4" s="42" t="s">
        <v>14</v>
      </c>
      <c r="C4" s="42">
        <v>1</v>
      </c>
      <c r="D4" s="42">
        <v>2</v>
      </c>
      <c r="E4" s="42">
        <v>3</v>
      </c>
      <c r="F4" s="42">
        <v>4</v>
      </c>
      <c r="G4" s="42">
        <v>5</v>
      </c>
      <c r="H4" s="42">
        <v>6</v>
      </c>
      <c r="I4" s="42">
        <v>7</v>
      </c>
      <c r="J4" s="42">
        <v>8</v>
      </c>
      <c r="K4" s="42">
        <v>9</v>
      </c>
      <c r="L4" s="42">
        <v>10</v>
      </c>
      <c r="M4" s="42">
        <v>11</v>
      </c>
      <c r="N4" s="42">
        <v>12</v>
      </c>
      <c r="O4" s="42">
        <v>13</v>
      </c>
      <c r="P4" s="42">
        <v>14</v>
      </c>
      <c r="Q4" s="42">
        <v>15</v>
      </c>
      <c r="R4" s="42">
        <v>16</v>
      </c>
      <c r="S4" s="42">
        <v>17</v>
      </c>
      <c r="T4" s="42">
        <v>18</v>
      </c>
      <c r="U4" s="42">
        <v>19</v>
      </c>
      <c r="V4" s="42">
        <v>20</v>
      </c>
      <c r="W4" s="42">
        <v>21</v>
      </c>
      <c r="X4" s="42">
        <v>22</v>
      </c>
      <c r="Y4" s="42">
        <v>23</v>
      </c>
      <c r="Z4" s="42">
        <v>24</v>
      </c>
      <c r="AA4" s="42">
        <v>25</v>
      </c>
      <c r="AB4" s="42">
        <v>26</v>
      </c>
      <c r="AC4" s="42">
        <v>27</v>
      </c>
      <c r="AD4" s="42">
        <v>28</v>
      </c>
      <c r="AE4" s="42">
        <v>29</v>
      </c>
      <c r="AF4" s="42">
        <v>30</v>
      </c>
      <c r="AG4" s="42" t="s">
        <v>15</v>
      </c>
    </row>
    <row r="5" spans="1:33" ht="14.4" thickTop="1" x14ac:dyDescent="0.3">
      <c r="A5" s="43" t="s">
        <v>16</v>
      </c>
      <c r="B5" s="44" t="s">
        <v>17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61"/>
    </row>
    <row r="6" spans="1:33" x14ac:dyDescent="0.3">
      <c r="A6" s="45" t="s">
        <v>18</v>
      </c>
      <c r="B6" s="46"/>
      <c r="C6" s="46" t="s">
        <v>17</v>
      </c>
      <c r="D6" s="46"/>
      <c r="E6" s="46" t="s">
        <v>17</v>
      </c>
      <c r="F6" s="46"/>
      <c r="G6" s="46" t="s">
        <v>17</v>
      </c>
      <c r="H6" s="46"/>
      <c r="I6" s="46"/>
      <c r="J6" s="46"/>
      <c r="K6" s="46"/>
      <c r="L6" s="46" t="s">
        <v>17</v>
      </c>
      <c r="M6" s="46"/>
      <c r="N6" s="46"/>
      <c r="O6" s="46"/>
      <c r="P6" s="46"/>
      <c r="Q6" s="46" t="s">
        <v>17</v>
      </c>
      <c r="R6" s="46"/>
      <c r="S6" s="46"/>
      <c r="T6" s="46"/>
      <c r="U6" s="46"/>
      <c r="V6" s="46" t="s">
        <v>17</v>
      </c>
      <c r="W6" s="46"/>
      <c r="X6" s="46"/>
      <c r="Y6" s="46"/>
      <c r="Z6" s="46"/>
      <c r="AA6" s="46" t="s">
        <v>17</v>
      </c>
      <c r="AB6" s="46"/>
      <c r="AC6" s="46"/>
      <c r="AD6" s="46"/>
      <c r="AE6" s="46"/>
      <c r="AF6" s="46" t="s">
        <v>17</v>
      </c>
      <c r="AG6" s="62"/>
    </row>
    <row r="7" spans="1:33" x14ac:dyDescent="0.3">
      <c r="A7" s="45" t="s">
        <v>19</v>
      </c>
      <c r="B7" s="46"/>
      <c r="C7" s="46"/>
      <c r="D7" s="46"/>
      <c r="E7" s="46"/>
      <c r="F7" s="46"/>
      <c r="G7" s="46" t="s">
        <v>17</v>
      </c>
      <c r="H7" s="46"/>
      <c r="I7" s="46"/>
      <c r="J7" s="46"/>
      <c r="K7" s="46"/>
      <c r="L7" s="46"/>
      <c r="M7" s="46"/>
      <c r="N7" s="46"/>
      <c r="O7" s="46"/>
      <c r="P7" s="46"/>
      <c r="Q7" s="46" t="s">
        <v>17</v>
      </c>
      <c r="R7" s="46"/>
      <c r="S7" s="46"/>
      <c r="T7" s="46"/>
      <c r="U7" s="46"/>
      <c r="V7" s="46"/>
      <c r="W7" s="46"/>
      <c r="X7" s="46"/>
      <c r="Y7" s="46"/>
      <c r="Z7" s="46"/>
      <c r="AA7" s="46" t="s">
        <v>17</v>
      </c>
      <c r="AB7" s="46"/>
      <c r="AC7" s="46"/>
      <c r="AD7" s="46"/>
      <c r="AE7" s="46"/>
      <c r="AF7" s="46" t="s">
        <v>17</v>
      </c>
      <c r="AG7" s="62"/>
    </row>
    <row r="8" spans="1:33" x14ac:dyDescent="0.3">
      <c r="A8" s="45" t="s">
        <v>20</v>
      </c>
      <c r="B8" s="46">
        <v>1</v>
      </c>
      <c r="C8" s="46">
        <v>1</v>
      </c>
      <c r="D8" s="46"/>
      <c r="E8" s="46">
        <v>1</v>
      </c>
      <c r="F8" s="46"/>
      <c r="G8" s="46">
        <v>2</v>
      </c>
      <c r="H8" s="46"/>
      <c r="I8" s="46"/>
      <c r="J8" s="46"/>
      <c r="K8" s="46"/>
      <c r="L8" s="46">
        <v>1</v>
      </c>
      <c r="M8" s="46"/>
      <c r="N8" s="46"/>
      <c r="O8" s="46"/>
      <c r="P8" s="46"/>
      <c r="Q8" s="46">
        <v>3</v>
      </c>
      <c r="R8" s="46"/>
      <c r="S8" s="46"/>
      <c r="T8" s="46"/>
      <c r="U8" s="46"/>
      <c r="V8" s="46">
        <v>1</v>
      </c>
      <c r="W8" s="46"/>
      <c r="X8" s="46"/>
      <c r="Y8" s="46"/>
      <c r="Z8" s="46"/>
      <c r="AA8" s="46">
        <v>3</v>
      </c>
      <c r="AB8" s="46"/>
      <c r="AC8" s="46"/>
      <c r="AD8" s="46"/>
      <c r="AE8" s="46"/>
      <c r="AF8" s="46">
        <v>2</v>
      </c>
      <c r="AG8" s="62">
        <f>SUM(B8:AF8)</f>
        <v>15</v>
      </c>
    </row>
    <row r="9" spans="1:33" ht="14.4" thickBot="1" x14ac:dyDescent="0.35">
      <c r="A9" s="45" t="s">
        <v>21</v>
      </c>
      <c r="B9" s="47">
        <f>SUM(Assumptions!B3*B8)</f>
        <v>471.97500000000002</v>
      </c>
      <c r="C9" s="47">
        <f>SUM(Assumptions!B3*C8)</f>
        <v>471.97500000000002</v>
      </c>
      <c r="D9" s="47">
        <f>SUM(Assumptions!B3*D8)</f>
        <v>0</v>
      </c>
      <c r="E9" s="47">
        <f>SUM(Assumptions!B3*E8)</f>
        <v>471.97500000000002</v>
      </c>
      <c r="F9" s="47">
        <f>SUM(Assumptions!B3*F8)</f>
        <v>0</v>
      </c>
      <c r="G9" s="47">
        <f>SUM(Assumptions!B3*G8)</f>
        <v>943.95</v>
      </c>
      <c r="H9" s="47">
        <f>SUM(Assumptions!B3*H8)</f>
        <v>0</v>
      </c>
      <c r="I9" s="47">
        <f>SUM(Assumptions!B3*I8)</f>
        <v>0</v>
      </c>
      <c r="J9" s="47">
        <f>SUM(Assumptions!B3*J8)</f>
        <v>0</v>
      </c>
      <c r="K9" s="47">
        <f>SUM(Assumptions!B3*K8)</f>
        <v>0</v>
      </c>
      <c r="L9" s="47">
        <f>SUM(Assumptions!B3*L8)</f>
        <v>471.97500000000002</v>
      </c>
      <c r="M9" s="47">
        <f>SUM(Assumptions!B3*M8)</f>
        <v>0</v>
      </c>
      <c r="N9" s="47">
        <f>SUM(Assumptions!B3*N8)</f>
        <v>0</v>
      </c>
      <c r="O9" s="47">
        <f>SUM(Assumptions!B3*O8)</f>
        <v>0</v>
      </c>
      <c r="P9" s="47">
        <f>SUM(Assumptions!B3*P8)</f>
        <v>0</v>
      </c>
      <c r="Q9" s="47">
        <f>SUM(Assumptions!B3*Q8)</f>
        <v>1415.9250000000002</v>
      </c>
      <c r="R9" s="47">
        <f>SUM(Assumptions!B3*R8)</f>
        <v>0</v>
      </c>
      <c r="S9" s="47">
        <f>SUM(Assumptions!B3*S8)</f>
        <v>0</v>
      </c>
      <c r="T9" s="47">
        <f>SUM(Assumptions!B3*T8)</f>
        <v>0</v>
      </c>
      <c r="U9" s="47">
        <f>SUM(Assumptions!B3*U8)</f>
        <v>0</v>
      </c>
      <c r="V9" s="47">
        <f>SUM(Assumptions!B3*V8)</f>
        <v>471.97500000000002</v>
      </c>
      <c r="W9" s="47">
        <f>SUM(Assumptions!B3*W8)</f>
        <v>0</v>
      </c>
      <c r="X9" s="47">
        <f>SUM(Assumptions!B3*X8)</f>
        <v>0</v>
      </c>
      <c r="Y9" s="47">
        <f>SUM(Assumptions!B3*Y8)</f>
        <v>0</v>
      </c>
      <c r="Z9" s="47">
        <f>SUM(Assumptions!B3*Z8)</f>
        <v>0</v>
      </c>
      <c r="AA9" s="47">
        <f>SUM(Assumptions!B3*AA8)</f>
        <v>1415.9250000000002</v>
      </c>
      <c r="AB9" s="47">
        <f>SUM(Assumptions!B3*AB8)</f>
        <v>0</v>
      </c>
      <c r="AC9" s="47">
        <f>SUM(Assumptions!B3*AC8)</f>
        <v>0</v>
      </c>
      <c r="AD9" s="47">
        <f>SUM(Assumptions!B3*AD8)</f>
        <v>0</v>
      </c>
      <c r="AE9" s="47">
        <f>SUM(Assumptions!B3*AE8)</f>
        <v>0</v>
      </c>
      <c r="AF9" s="47">
        <f>SUM(Assumptions!B3*AF8)</f>
        <v>943.95</v>
      </c>
      <c r="AG9" s="63">
        <f t="shared" ref="AG9" si="0">SUM(B9:AF9)</f>
        <v>7079.625</v>
      </c>
    </row>
    <row r="10" spans="1:33" ht="14.4" thickBot="1" x14ac:dyDescent="0.35">
      <c r="A10" s="15" t="s">
        <v>22</v>
      </c>
      <c r="B10" s="48">
        <f t="shared" ref="B10:AF10" si="1">SUM(B9:B9)</f>
        <v>471.97500000000002</v>
      </c>
      <c r="C10" s="48">
        <f t="shared" si="1"/>
        <v>471.97500000000002</v>
      </c>
      <c r="D10" s="48">
        <f t="shared" si="1"/>
        <v>0</v>
      </c>
      <c r="E10" s="48">
        <f t="shared" si="1"/>
        <v>471.97500000000002</v>
      </c>
      <c r="F10" s="48">
        <f t="shared" si="1"/>
        <v>0</v>
      </c>
      <c r="G10" s="48">
        <f t="shared" si="1"/>
        <v>943.95</v>
      </c>
      <c r="H10" s="48">
        <f t="shared" si="1"/>
        <v>0</v>
      </c>
      <c r="I10" s="48">
        <f t="shared" si="1"/>
        <v>0</v>
      </c>
      <c r="J10" s="48">
        <f t="shared" si="1"/>
        <v>0</v>
      </c>
      <c r="K10" s="48">
        <f t="shared" si="1"/>
        <v>0</v>
      </c>
      <c r="L10" s="48">
        <f t="shared" si="1"/>
        <v>471.97500000000002</v>
      </c>
      <c r="M10" s="48">
        <f t="shared" si="1"/>
        <v>0</v>
      </c>
      <c r="N10" s="48">
        <f t="shared" si="1"/>
        <v>0</v>
      </c>
      <c r="O10" s="48">
        <f t="shared" si="1"/>
        <v>0</v>
      </c>
      <c r="P10" s="48">
        <f t="shared" si="1"/>
        <v>0</v>
      </c>
      <c r="Q10" s="48">
        <f t="shared" si="1"/>
        <v>1415.9250000000002</v>
      </c>
      <c r="R10" s="48">
        <f t="shared" si="1"/>
        <v>0</v>
      </c>
      <c r="S10" s="48">
        <f t="shared" si="1"/>
        <v>0</v>
      </c>
      <c r="T10" s="48">
        <f t="shared" si="1"/>
        <v>0</v>
      </c>
      <c r="U10" s="48">
        <f t="shared" si="1"/>
        <v>0</v>
      </c>
      <c r="V10" s="48">
        <f t="shared" si="1"/>
        <v>471.97500000000002</v>
      </c>
      <c r="W10" s="48">
        <f t="shared" si="1"/>
        <v>0</v>
      </c>
      <c r="X10" s="48">
        <f t="shared" si="1"/>
        <v>0</v>
      </c>
      <c r="Y10" s="48">
        <f t="shared" si="1"/>
        <v>0</v>
      </c>
      <c r="Z10" s="48">
        <f t="shared" si="1"/>
        <v>0</v>
      </c>
      <c r="AA10" s="48">
        <f t="shared" si="1"/>
        <v>1415.9250000000002</v>
      </c>
      <c r="AB10" s="48">
        <f t="shared" si="1"/>
        <v>0</v>
      </c>
      <c r="AC10" s="48">
        <f t="shared" si="1"/>
        <v>0</v>
      </c>
      <c r="AD10" s="48">
        <f t="shared" si="1"/>
        <v>0</v>
      </c>
      <c r="AE10" s="48">
        <f t="shared" si="1"/>
        <v>0</v>
      </c>
      <c r="AF10" s="48">
        <f t="shared" si="1"/>
        <v>943.95</v>
      </c>
      <c r="AG10" s="49">
        <f>SUM(B10:AF10)</f>
        <v>7079.625</v>
      </c>
    </row>
    <row r="11" spans="1:33" ht="14.4" thickBot="1" x14ac:dyDescent="0.35">
      <c r="A11" s="15" t="s">
        <v>10</v>
      </c>
      <c r="B11" s="50">
        <v>1</v>
      </c>
      <c r="C11" s="50">
        <f>B11+(B11*Assumptions!B4)</f>
        <v>1.0349999999999999</v>
      </c>
      <c r="D11" s="50">
        <f>C11+(C11*Assumptions!B4)</f>
        <v>1.0712249999999999</v>
      </c>
      <c r="E11" s="50">
        <f>D11+(D11*Assumptions!B4)</f>
        <v>1.108717875</v>
      </c>
      <c r="F11" s="50">
        <f>E11+(E11*Assumptions!B4)</f>
        <v>1.1475230006249999</v>
      </c>
      <c r="G11" s="50">
        <f>F11+(F11*Assumptions!B4)</f>
        <v>1.1876863056468749</v>
      </c>
      <c r="H11" s="50">
        <f>G11+(G11*Assumptions!B4)</f>
        <v>1.2292553263445156</v>
      </c>
      <c r="I11" s="50">
        <f>H11+(H11*Assumptions!B4)</f>
        <v>1.2722792627665738</v>
      </c>
      <c r="J11" s="50">
        <f>I11+(I11*Assumptions!B4)</f>
        <v>1.3168090369634038</v>
      </c>
      <c r="K11" s="50">
        <f>J11+(J11*Assumptions!B4)</f>
        <v>1.3628973532571229</v>
      </c>
      <c r="L11" s="50">
        <f>K11+(K11*Assumptions!B4)</f>
        <v>1.4105987606211223</v>
      </c>
      <c r="M11" s="50">
        <f>L11+(L11*Assumptions!B4)</f>
        <v>1.4599697172428616</v>
      </c>
      <c r="N11" s="50">
        <f>M11+(M11*Assumptions!B4)</f>
        <v>1.5110686573463619</v>
      </c>
      <c r="O11" s="50">
        <f>N11+(N11*Assumptions!B4)</f>
        <v>1.5639560603534846</v>
      </c>
      <c r="P11" s="50">
        <f>O11+(O11*Assumptions!B4)</f>
        <v>1.6186945224658564</v>
      </c>
      <c r="Q11" s="50">
        <f>P11+(P11*Assumptions!B4)</f>
        <v>1.6753488307521613</v>
      </c>
      <c r="R11" s="50">
        <f>Q11+(Q11*Assumptions!B4)</f>
        <v>1.733986039828487</v>
      </c>
      <c r="S11" s="50">
        <f>R11+(R11*Assumptions!B4)</f>
        <v>1.7946755512224841</v>
      </c>
      <c r="T11" s="50">
        <f>S11+(S11*Assumptions!B4)</f>
        <v>1.857489195515271</v>
      </c>
      <c r="U11" s="50">
        <f>T11+(T11*Assumptions!B4)</f>
        <v>1.9225013173583054</v>
      </c>
      <c r="V11" s="50">
        <f>U11+(U11*Assumptions!B4)</f>
        <v>1.989788863465846</v>
      </c>
      <c r="W11" s="50">
        <f>V11+(V11*Assumptions!B4)</f>
        <v>2.0594314736871508</v>
      </c>
      <c r="X11" s="50">
        <f>W11+(W11*Assumptions!B4)</f>
        <v>2.1315115752662011</v>
      </c>
      <c r="Y11" s="50">
        <f>X11+(X11*Assumptions!B4)</f>
        <v>2.2061144804005179</v>
      </c>
      <c r="Z11" s="50">
        <f>Y11+(Y11*Assumptions!B4)</f>
        <v>2.2833284872145363</v>
      </c>
      <c r="AA11" s="50">
        <f>Z11+(Z11*Assumptions!B4)</f>
        <v>2.3632449842670451</v>
      </c>
      <c r="AB11" s="50">
        <f>AA11+(AA11*Assumptions!B4)</f>
        <v>2.4459585587163919</v>
      </c>
      <c r="AC11" s="50">
        <f>AB11+(AB11*Assumptions!B4)</f>
        <v>2.5315671082714655</v>
      </c>
      <c r="AD11" s="50">
        <f>AC11+(AC11*Assumptions!B4)</f>
        <v>2.6201719570609669</v>
      </c>
      <c r="AE11" s="50">
        <f>AD11+(AD11*Assumptions!B4)</f>
        <v>2.7118779755581008</v>
      </c>
      <c r="AF11" s="50">
        <f>AE11+(AE11*Assumptions!B4)</f>
        <v>2.8067937047026343</v>
      </c>
      <c r="AG11" s="51"/>
    </row>
    <row r="12" spans="1:33" ht="14.4" thickBot="1" x14ac:dyDescent="0.35">
      <c r="A12" s="16" t="s">
        <v>23</v>
      </c>
      <c r="B12" s="52">
        <f>SUM(B10*B11)</f>
        <v>471.97500000000002</v>
      </c>
      <c r="C12" s="52">
        <f t="shared" ref="C12:AF12" si="2">SUM(C10*C11)</f>
        <v>488.494125</v>
      </c>
      <c r="D12" s="52">
        <f t="shared" si="2"/>
        <v>0</v>
      </c>
      <c r="E12" s="52">
        <f t="shared" si="2"/>
        <v>523.28711905312502</v>
      </c>
      <c r="F12" s="52">
        <f t="shared" si="2"/>
        <v>0</v>
      </c>
      <c r="G12" s="52">
        <f t="shared" si="2"/>
        <v>1121.1164882153676</v>
      </c>
      <c r="H12" s="52">
        <f t="shared" si="2"/>
        <v>0</v>
      </c>
      <c r="I12" s="52">
        <f t="shared" si="2"/>
        <v>0</v>
      </c>
      <c r="J12" s="52">
        <f t="shared" si="2"/>
        <v>0</v>
      </c>
      <c r="K12" s="52">
        <f t="shared" si="2"/>
        <v>0</v>
      </c>
      <c r="L12" s="52">
        <f t="shared" si="2"/>
        <v>665.76735004415423</v>
      </c>
      <c r="M12" s="52">
        <f t="shared" si="2"/>
        <v>0</v>
      </c>
      <c r="N12" s="52">
        <f t="shared" si="2"/>
        <v>0</v>
      </c>
      <c r="O12" s="52">
        <f t="shared" si="2"/>
        <v>0</v>
      </c>
      <c r="P12" s="52">
        <f t="shared" si="2"/>
        <v>0</v>
      </c>
      <c r="Q12" s="52">
        <f t="shared" si="2"/>
        <v>2372.1682931827545</v>
      </c>
      <c r="R12" s="52">
        <f t="shared" si="2"/>
        <v>0</v>
      </c>
      <c r="S12" s="52">
        <f t="shared" si="2"/>
        <v>0</v>
      </c>
      <c r="T12" s="52">
        <f t="shared" si="2"/>
        <v>0</v>
      </c>
      <c r="U12" s="52">
        <f t="shared" si="2"/>
        <v>0</v>
      </c>
      <c r="V12" s="52">
        <f t="shared" si="2"/>
        <v>939.13059883429275</v>
      </c>
      <c r="W12" s="52">
        <f t="shared" si="2"/>
        <v>0</v>
      </c>
      <c r="X12" s="52">
        <f t="shared" si="2"/>
        <v>0</v>
      </c>
      <c r="Y12" s="52">
        <f t="shared" si="2"/>
        <v>0</v>
      </c>
      <c r="Z12" s="52">
        <f t="shared" si="2"/>
        <v>0</v>
      </c>
      <c r="AA12" s="52">
        <f t="shared" si="2"/>
        <v>3346.1776543483161</v>
      </c>
      <c r="AB12" s="52">
        <f t="shared" si="2"/>
        <v>0</v>
      </c>
      <c r="AC12" s="52">
        <f t="shared" si="2"/>
        <v>0</v>
      </c>
      <c r="AD12" s="52">
        <f t="shared" si="2"/>
        <v>0</v>
      </c>
      <c r="AE12" s="52">
        <f t="shared" si="2"/>
        <v>0</v>
      </c>
      <c r="AF12" s="52">
        <f t="shared" si="2"/>
        <v>2649.4729175540519</v>
      </c>
      <c r="AG12" s="53">
        <f>SUM(B12:AF12)</f>
        <v>12577.589546232062</v>
      </c>
    </row>
    <row r="13" spans="1:33" x14ac:dyDescent="0.3">
      <c r="AG13" s="64"/>
    </row>
    <row r="14" spans="1:33" ht="15.6" x14ac:dyDescent="0.3">
      <c r="A14" s="38" t="s">
        <v>36</v>
      </c>
      <c r="AG14" s="64"/>
    </row>
    <row r="15" spans="1:33" ht="14.4" thickBot="1" x14ac:dyDescent="0.35">
      <c r="A15" s="41" t="s">
        <v>13</v>
      </c>
      <c r="B15" s="42" t="s">
        <v>14</v>
      </c>
      <c r="C15" s="42">
        <v>1</v>
      </c>
      <c r="D15" s="42">
        <v>2</v>
      </c>
      <c r="E15" s="42">
        <v>3</v>
      </c>
      <c r="F15" s="42">
        <v>4</v>
      </c>
      <c r="G15" s="42">
        <v>5</v>
      </c>
      <c r="H15" s="42">
        <v>6</v>
      </c>
      <c r="I15" s="42">
        <v>7</v>
      </c>
      <c r="J15" s="42">
        <v>8</v>
      </c>
      <c r="K15" s="42">
        <v>9</v>
      </c>
      <c r="L15" s="42">
        <v>10</v>
      </c>
      <c r="M15" s="42">
        <v>11</v>
      </c>
      <c r="N15" s="42">
        <v>12</v>
      </c>
      <c r="O15" s="42">
        <v>13</v>
      </c>
      <c r="P15" s="42">
        <v>14</v>
      </c>
      <c r="Q15" s="42">
        <v>15</v>
      </c>
      <c r="R15" s="42">
        <v>16</v>
      </c>
      <c r="S15" s="42">
        <v>17</v>
      </c>
      <c r="T15" s="42">
        <v>18</v>
      </c>
      <c r="U15" s="42">
        <v>19</v>
      </c>
      <c r="V15" s="42">
        <v>20</v>
      </c>
      <c r="W15" s="42">
        <v>21</v>
      </c>
      <c r="X15" s="42">
        <v>22</v>
      </c>
      <c r="Y15" s="42">
        <v>23</v>
      </c>
      <c r="Z15" s="42">
        <v>24</v>
      </c>
      <c r="AA15" s="42">
        <v>25</v>
      </c>
      <c r="AB15" s="42">
        <v>26</v>
      </c>
      <c r="AC15" s="42">
        <v>27</v>
      </c>
      <c r="AD15" s="42">
        <v>28</v>
      </c>
      <c r="AE15" s="42">
        <v>29</v>
      </c>
      <c r="AF15" s="42">
        <v>30</v>
      </c>
      <c r="AG15" s="42" t="s">
        <v>15</v>
      </c>
    </row>
    <row r="16" spans="1:33" ht="14.4" thickTop="1" x14ac:dyDescent="0.3">
      <c r="A16" s="43" t="s">
        <v>16</v>
      </c>
      <c r="B16" s="44" t="s">
        <v>17</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61"/>
    </row>
    <row r="17" spans="1:33" x14ac:dyDescent="0.3">
      <c r="A17" s="45" t="s">
        <v>18</v>
      </c>
      <c r="B17" s="46"/>
      <c r="C17" s="46" t="s">
        <v>17</v>
      </c>
      <c r="D17" s="46" t="s">
        <v>17</v>
      </c>
      <c r="E17" s="46" t="s">
        <v>17</v>
      </c>
      <c r="F17" s="46" t="s">
        <v>17</v>
      </c>
      <c r="G17" s="46" t="s">
        <v>17</v>
      </c>
      <c r="H17" s="46"/>
      <c r="I17" s="46"/>
      <c r="J17" s="46"/>
      <c r="K17" s="46"/>
      <c r="L17" s="46" t="s">
        <v>17</v>
      </c>
      <c r="M17" s="46"/>
      <c r="N17" s="46"/>
      <c r="O17" s="46"/>
      <c r="P17" s="46"/>
      <c r="Q17" s="46" t="s">
        <v>17</v>
      </c>
      <c r="R17" s="46"/>
      <c r="S17" s="46"/>
      <c r="T17" s="46"/>
      <c r="U17" s="46"/>
      <c r="V17" s="46" t="s">
        <v>17</v>
      </c>
      <c r="W17" s="46"/>
      <c r="X17" s="46"/>
      <c r="Y17" s="46"/>
      <c r="Z17" s="46"/>
      <c r="AA17" s="46" t="s">
        <v>17</v>
      </c>
      <c r="AB17" s="46"/>
      <c r="AC17" s="46"/>
      <c r="AD17" s="46"/>
      <c r="AE17" s="46"/>
      <c r="AF17" s="46" t="s">
        <v>17</v>
      </c>
      <c r="AG17" s="62"/>
    </row>
    <row r="18" spans="1:33" x14ac:dyDescent="0.3">
      <c r="A18" s="45" t="s">
        <v>19</v>
      </c>
      <c r="B18" s="46"/>
      <c r="C18" s="46"/>
      <c r="D18" s="46" t="s">
        <v>17</v>
      </c>
      <c r="E18" s="46"/>
      <c r="F18" s="46"/>
      <c r="G18" s="46" t="s">
        <v>17</v>
      </c>
      <c r="H18" s="46"/>
      <c r="I18" s="46"/>
      <c r="J18" s="46"/>
      <c r="K18" s="46"/>
      <c r="L18" s="46"/>
      <c r="M18" s="46"/>
      <c r="N18" s="46"/>
      <c r="O18" s="46"/>
      <c r="P18" s="46"/>
      <c r="Q18" s="46" t="s">
        <v>17</v>
      </c>
      <c r="R18" s="46"/>
      <c r="S18" s="46"/>
      <c r="T18" s="46"/>
      <c r="U18" s="46"/>
      <c r="V18" s="46"/>
      <c r="W18" s="46"/>
      <c r="X18" s="46"/>
      <c r="Y18" s="46"/>
      <c r="Z18" s="46"/>
      <c r="AA18" s="46" t="s">
        <v>17</v>
      </c>
      <c r="AB18" s="46"/>
      <c r="AC18" s="46"/>
      <c r="AD18" s="46"/>
      <c r="AE18" s="46"/>
      <c r="AF18" s="46" t="s">
        <v>17</v>
      </c>
      <c r="AG18" s="62"/>
    </row>
    <row r="19" spans="1:33" x14ac:dyDescent="0.3">
      <c r="A19" s="45" t="s">
        <v>20</v>
      </c>
      <c r="B19" s="46">
        <v>1.2</v>
      </c>
      <c r="C19" s="46">
        <v>1.2</v>
      </c>
      <c r="D19" s="46">
        <v>2.4</v>
      </c>
      <c r="E19" s="46">
        <v>1.2</v>
      </c>
      <c r="F19" s="46">
        <v>1.2</v>
      </c>
      <c r="G19" s="46">
        <v>2.4</v>
      </c>
      <c r="H19" s="46"/>
      <c r="I19" s="46"/>
      <c r="J19" s="46"/>
      <c r="K19" s="46"/>
      <c r="L19" s="46">
        <v>1.2</v>
      </c>
      <c r="M19" s="46"/>
      <c r="N19" s="46"/>
      <c r="O19" s="46"/>
      <c r="P19" s="46"/>
      <c r="Q19" s="46">
        <v>3.6</v>
      </c>
      <c r="R19" s="46"/>
      <c r="S19" s="46"/>
      <c r="T19" s="46"/>
      <c r="U19" s="46"/>
      <c r="V19" s="46">
        <v>1.2</v>
      </c>
      <c r="W19" s="46"/>
      <c r="X19" s="46"/>
      <c r="Y19" s="46"/>
      <c r="Z19" s="46"/>
      <c r="AA19" s="46">
        <v>3.6</v>
      </c>
      <c r="AB19" s="46"/>
      <c r="AC19" s="46"/>
      <c r="AD19" s="46"/>
      <c r="AE19" s="46"/>
      <c r="AF19" s="46">
        <v>2.4</v>
      </c>
      <c r="AG19" s="62">
        <f>SUM(B19:AF19)</f>
        <v>21.599999999999998</v>
      </c>
    </row>
    <row r="20" spans="1:33" ht="14.4" thickBot="1" x14ac:dyDescent="0.35">
      <c r="A20" s="45" t="s">
        <v>21</v>
      </c>
      <c r="B20" s="47">
        <f>SUM(Assumptions!B3*B19)</f>
        <v>566.37</v>
      </c>
      <c r="C20" s="47">
        <f>SUM(Assumptions!B3*C19)</f>
        <v>566.37</v>
      </c>
      <c r="D20" s="47">
        <f>SUM(Assumptions!B3*D19)</f>
        <v>1132.74</v>
      </c>
      <c r="E20" s="47">
        <f>SUM(Assumptions!B3*E19)</f>
        <v>566.37</v>
      </c>
      <c r="F20" s="47">
        <f>SUM(Assumptions!B3*F19)</f>
        <v>566.37</v>
      </c>
      <c r="G20" s="47">
        <f>SUM(Assumptions!B3*G19)</f>
        <v>1132.74</v>
      </c>
      <c r="H20" s="47">
        <f>SUM(Assumptions!B3*H19)</f>
        <v>0</v>
      </c>
      <c r="I20" s="47">
        <f>SUM(Assumptions!B3*I19)</f>
        <v>0</v>
      </c>
      <c r="J20" s="47">
        <f>SUM(Assumptions!B3*J19)</f>
        <v>0</v>
      </c>
      <c r="K20" s="47">
        <f>SUM(Assumptions!B3*K19)</f>
        <v>0</v>
      </c>
      <c r="L20" s="47">
        <f>SUM(Assumptions!B3*L19)</f>
        <v>566.37</v>
      </c>
      <c r="M20" s="47">
        <f>SUM(Assumptions!B3*M19)</f>
        <v>0</v>
      </c>
      <c r="N20" s="47">
        <f>SUM(Assumptions!B3*N19)</f>
        <v>0</v>
      </c>
      <c r="O20" s="47">
        <f>SUM(Assumptions!B3*O19)</f>
        <v>0</v>
      </c>
      <c r="P20" s="47">
        <f>SUM(Assumptions!B3*P19)</f>
        <v>0</v>
      </c>
      <c r="Q20" s="47">
        <f>SUM(Assumptions!B3*Q19)</f>
        <v>1699.1100000000001</v>
      </c>
      <c r="R20" s="47">
        <f>SUM(Assumptions!B3*R19)</f>
        <v>0</v>
      </c>
      <c r="S20" s="47">
        <f>SUM(Assumptions!B3*S19)</f>
        <v>0</v>
      </c>
      <c r="T20" s="47">
        <f>SUM(Assumptions!B3*T19)</f>
        <v>0</v>
      </c>
      <c r="U20" s="47">
        <f>SUM(Assumptions!B3*U19)</f>
        <v>0</v>
      </c>
      <c r="V20" s="47">
        <f>SUM(Assumptions!B3*V19)</f>
        <v>566.37</v>
      </c>
      <c r="W20" s="47">
        <f>SUM(Assumptions!B3*W19)</f>
        <v>0</v>
      </c>
      <c r="X20" s="47">
        <f>SUM(Assumptions!B3*X19)</f>
        <v>0</v>
      </c>
      <c r="Y20" s="47">
        <f>SUM(Assumptions!B3*Y19)</f>
        <v>0</v>
      </c>
      <c r="Z20" s="47">
        <f>SUM(Assumptions!B3*Z19)</f>
        <v>0</v>
      </c>
      <c r="AA20" s="47">
        <f>SUM(Assumptions!B3*AA19)</f>
        <v>1699.1100000000001</v>
      </c>
      <c r="AB20" s="47">
        <f>SUM(Assumptions!B3*AB19)</f>
        <v>0</v>
      </c>
      <c r="AC20" s="47">
        <f>SUM(Assumptions!B3*AC19)</f>
        <v>0</v>
      </c>
      <c r="AD20" s="47">
        <f>SUM(Assumptions!B3*AD19)</f>
        <v>0</v>
      </c>
      <c r="AE20" s="47">
        <f>SUM(Assumptions!B3*AE19)</f>
        <v>0</v>
      </c>
      <c r="AF20" s="47">
        <f>SUM(Assumptions!B3*AF19)</f>
        <v>1132.74</v>
      </c>
      <c r="AG20" s="63">
        <f t="shared" ref="AG20" si="3">SUM(B20:AF20)</f>
        <v>10194.66</v>
      </c>
    </row>
    <row r="21" spans="1:33" ht="14.4" thickBot="1" x14ac:dyDescent="0.35">
      <c r="A21" s="15" t="s">
        <v>22</v>
      </c>
      <c r="B21" s="48">
        <f t="shared" ref="B21:AF21" si="4">SUM(B20:B20)</f>
        <v>566.37</v>
      </c>
      <c r="C21" s="48">
        <f t="shared" si="4"/>
        <v>566.37</v>
      </c>
      <c r="D21" s="48">
        <f t="shared" si="4"/>
        <v>1132.74</v>
      </c>
      <c r="E21" s="48">
        <f t="shared" si="4"/>
        <v>566.37</v>
      </c>
      <c r="F21" s="48">
        <f t="shared" si="4"/>
        <v>566.37</v>
      </c>
      <c r="G21" s="48">
        <f t="shared" si="4"/>
        <v>1132.74</v>
      </c>
      <c r="H21" s="48">
        <f t="shared" si="4"/>
        <v>0</v>
      </c>
      <c r="I21" s="48">
        <f t="shared" si="4"/>
        <v>0</v>
      </c>
      <c r="J21" s="48">
        <f t="shared" si="4"/>
        <v>0</v>
      </c>
      <c r="K21" s="48">
        <f t="shared" si="4"/>
        <v>0</v>
      </c>
      <c r="L21" s="48">
        <f t="shared" si="4"/>
        <v>566.37</v>
      </c>
      <c r="M21" s="48">
        <f t="shared" si="4"/>
        <v>0</v>
      </c>
      <c r="N21" s="48">
        <f t="shared" si="4"/>
        <v>0</v>
      </c>
      <c r="O21" s="48">
        <f t="shared" si="4"/>
        <v>0</v>
      </c>
      <c r="P21" s="48">
        <f t="shared" si="4"/>
        <v>0</v>
      </c>
      <c r="Q21" s="48">
        <f t="shared" si="4"/>
        <v>1699.1100000000001</v>
      </c>
      <c r="R21" s="48">
        <f t="shared" si="4"/>
        <v>0</v>
      </c>
      <c r="S21" s="48">
        <f t="shared" si="4"/>
        <v>0</v>
      </c>
      <c r="T21" s="48">
        <f t="shared" si="4"/>
        <v>0</v>
      </c>
      <c r="U21" s="48">
        <f t="shared" si="4"/>
        <v>0</v>
      </c>
      <c r="V21" s="48">
        <f t="shared" si="4"/>
        <v>566.37</v>
      </c>
      <c r="W21" s="48">
        <f t="shared" si="4"/>
        <v>0</v>
      </c>
      <c r="X21" s="48">
        <f t="shared" si="4"/>
        <v>0</v>
      </c>
      <c r="Y21" s="48">
        <f t="shared" si="4"/>
        <v>0</v>
      </c>
      <c r="Z21" s="48">
        <f t="shared" si="4"/>
        <v>0</v>
      </c>
      <c r="AA21" s="48">
        <f t="shared" si="4"/>
        <v>1699.1100000000001</v>
      </c>
      <c r="AB21" s="48">
        <f t="shared" si="4"/>
        <v>0</v>
      </c>
      <c r="AC21" s="48">
        <f t="shared" si="4"/>
        <v>0</v>
      </c>
      <c r="AD21" s="48">
        <f t="shared" si="4"/>
        <v>0</v>
      </c>
      <c r="AE21" s="48">
        <f t="shared" si="4"/>
        <v>0</v>
      </c>
      <c r="AF21" s="48">
        <f t="shared" si="4"/>
        <v>1132.74</v>
      </c>
      <c r="AG21" s="49">
        <f>SUM(B21:AF21)</f>
        <v>10194.66</v>
      </c>
    </row>
    <row r="22" spans="1:33" ht="14.4" thickBot="1" x14ac:dyDescent="0.35">
      <c r="A22" s="15" t="s">
        <v>10</v>
      </c>
      <c r="B22" s="50">
        <v>1</v>
      </c>
      <c r="C22" s="50">
        <f>B22+(B22*Assumptions!B4)</f>
        <v>1.0349999999999999</v>
      </c>
      <c r="D22" s="50">
        <f>C22+(C22*Assumptions!B4)</f>
        <v>1.0712249999999999</v>
      </c>
      <c r="E22" s="50">
        <f>D22+(D22*Assumptions!B4)</f>
        <v>1.108717875</v>
      </c>
      <c r="F22" s="50">
        <f>E22+(E22*Assumptions!B4)</f>
        <v>1.1475230006249999</v>
      </c>
      <c r="G22" s="50">
        <f>F22+(F22*Assumptions!B4)</f>
        <v>1.1876863056468749</v>
      </c>
      <c r="H22" s="50">
        <f>G22+(G22*Assumptions!B4)</f>
        <v>1.2292553263445156</v>
      </c>
      <c r="I22" s="50">
        <f>H22+(H22*Assumptions!B4)</f>
        <v>1.2722792627665738</v>
      </c>
      <c r="J22" s="50">
        <f>I22+(I22*Assumptions!B4)</f>
        <v>1.3168090369634038</v>
      </c>
      <c r="K22" s="50">
        <f>J22+(J22*Assumptions!B4)</f>
        <v>1.3628973532571229</v>
      </c>
      <c r="L22" s="50">
        <f>K22+(K22*Assumptions!B4)</f>
        <v>1.4105987606211223</v>
      </c>
      <c r="M22" s="50">
        <f>L22+(L22*Assumptions!B4)</f>
        <v>1.4599697172428616</v>
      </c>
      <c r="N22" s="50">
        <f>M22+(M22*Assumptions!B4)</f>
        <v>1.5110686573463619</v>
      </c>
      <c r="O22" s="50">
        <f>N22+(N22*Assumptions!B4)</f>
        <v>1.5639560603534846</v>
      </c>
      <c r="P22" s="50">
        <f>O22+(O22*Assumptions!B4)</f>
        <v>1.6186945224658564</v>
      </c>
      <c r="Q22" s="50">
        <f>P22+(P22*Assumptions!B4)</f>
        <v>1.6753488307521613</v>
      </c>
      <c r="R22" s="50">
        <f>Q22+(Q22*Assumptions!B4)</f>
        <v>1.733986039828487</v>
      </c>
      <c r="S22" s="50">
        <f>R22+(R22*Assumptions!B4)</f>
        <v>1.7946755512224841</v>
      </c>
      <c r="T22" s="50">
        <f>S22+(S22*Assumptions!B4)</f>
        <v>1.857489195515271</v>
      </c>
      <c r="U22" s="50">
        <f>T22+(T22*Assumptions!B4)</f>
        <v>1.9225013173583054</v>
      </c>
      <c r="V22" s="50">
        <f>U22+(U22*Assumptions!B4)</f>
        <v>1.989788863465846</v>
      </c>
      <c r="W22" s="50">
        <f>V22+(V22*Assumptions!B4)</f>
        <v>2.0594314736871508</v>
      </c>
      <c r="X22" s="50">
        <f>W22+(W22*Assumptions!B4)</f>
        <v>2.1315115752662011</v>
      </c>
      <c r="Y22" s="50">
        <f>X22+(X22*Assumptions!B4)</f>
        <v>2.2061144804005179</v>
      </c>
      <c r="Z22" s="50">
        <f>Y22+(Y22*Assumptions!B4)</f>
        <v>2.2833284872145363</v>
      </c>
      <c r="AA22" s="50">
        <f>Z22+(Z22*Assumptions!B4)</f>
        <v>2.3632449842670451</v>
      </c>
      <c r="AB22" s="50">
        <f>AA22+(AA22*Assumptions!B4)</f>
        <v>2.4459585587163919</v>
      </c>
      <c r="AC22" s="50">
        <f>AB22+(AB22*Assumptions!B4)</f>
        <v>2.5315671082714655</v>
      </c>
      <c r="AD22" s="50">
        <f>AC22+(AC22*Assumptions!B4)</f>
        <v>2.6201719570609669</v>
      </c>
      <c r="AE22" s="50">
        <f>AD22+(AD22*Assumptions!B4)</f>
        <v>2.7118779755581008</v>
      </c>
      <c r="AF22" s="50">
        <f>AE22+(AE22*Assumptions!B4)</f>
        <v>2.8067937047026343</v>
      </c>
      <c r="AG22" s="51"/>
    </row>
    <row r="23" spans="1:33" ht="14.4" thickBot="1" x14ac:dyDescent="0.35">
      <c r="A23" s="16" t="s">
        <v>23</v>
      </c>
      <c r="B23" s="52">
        <f>SUM(B21*B22)</f>
        <v>566.37</v>
      </c>
      <c r="C23" s="52">
        <f t="shared" ref="C23:AF23" si="5">SUM(C21*C22)</f>
        <v>586.19295</v>
      </c>
      <c r="D23" s="52">
        <f t="shared" si="5"/>
        <v>1213.4194064999999</v>
      </c>
      <c r="E23" s="52">
        <f t="shared" si="5"/>
        <v>627.94454286375003</v>
      </c>
      <c r="F23" s="52">
        <f t="shared" si="5"/>
        <v>649.92260186398119</v>
      </c>
      <c r="G23" s="52">
        <f t="shared" si="5"/>
        <v>1345.339785858441</v>
      </c>
      <c r="H23" s="52">
        <f t="shared" si="5"/>
        <v>0</v>
      </c>
      <c r="I23" s="52">
        <f t="shared" si="5"/>
        <v>0</v>
      </c>
      <c r="J23" s="52">
        <f t="shared" si="5"/>
        <v>0</v>
      </c>
      <c r="K23" s="52">
        <f t="shared" si="5"/>
        <v>0</v>
      </c>
      <c r="L23" s="52">
        <f t="shared" si="5"/>
        <v>798.92082005298505</v>
      </c>
      <c r="M23" s="52">
        <f t="shared" si="5"/>
        <v>0</v>
      </c>
      <c r="N23" s="52">
        <f t="shared" si="5"/>
        <v>0</v>
      </c>
      <c r="O23" s="52">
        <f t="shared" si="5"/>
        <v>0</v>
      </c>
      <c r="P23" s="52">
        <f t="shared" si="5"/>
        <v>0</v>
      </c>
      <c r="Q23" s="52">
        <f t="shared" si="5"/>
        <v>2846.6019518193052</v>
      </c>
      <c r="R23" s="52">
        <f t="shared" si="5"/>
        <v>0</v>
      </c>
      <c r="S23" s="52">
        <f t="shared" si="5"/>
        <v>0</v>
      </c>
      <c r="T23" s="52">
        <f t="shared" si="5"/>
        <v>0</v>
      </c>
      <c r="U23" s="52">
        <f t="shared" si="5"/>
        <v>0</v>
      </c>
      <c r="V23" s="52">
        <f t="shared" si="5"/>
        <v>1126.9567186011511</v>
      </c>
      <c r="W23" s="52">
        <f t="shared" si="5"/>
        <v>0</v>
      </c>
      <c r="X23" s="52">
        <f t="shared" si="5"/>
        <v>0</v>
      </c>
      <c r="Y23" s="52">
        <f t="shared" si="5"/>
        <v>0</v>
      </c>
      <c r="Z23" s="52">
        <f t="shared" si="5"/>
        <v>0</v>
      </c>
      <c r="AA23" s="52">
        <f t="shared" si="5"/>
        <v>4015.4131852179794</v>
      </c>
      <c r="AB23" s="52">
        <f t="shared" si="5"/>
        <v>0</v>
      </c>
      <c r="AC23" s="52">
        <f t="shared" si="5"/>
        <v>0</v>
      </c>
      <c r="AD23" s="52">
        <f t="shared" si="5"/>
        <v>0</v>
      </c>
      <c r="AE23" s="52">
        <f t="shared" si="5"/>
        <v>0</v>
      </c>
      <c r="AF23" s="52">
        <f t="shared" si="5"/>
        <v>3179.3675010648622</v>
      </c>
      <c r="AG23" s="53">
        <f>SUM(B23:AF23)</f>
        <v>16956.449463842458</v>
      </c>
    </row>
    <row r="24" spans="1:33" x14ac:dyDescent="0.3">
      <c r="AG24" s="64"/>
    </row>
    <row r="25" spans="1:33" ht="15.6" x14ac:dyDescent="0.3">
      <c r="A25" s="38" t="s">
        <v>40</v>
      </c>
      <c r="AG25" s="64"/>
    </row>
    <row r="26" spans="1:33" ht="14.4" thickBot="1" x14ac:dyDescent="0.35">
      <c r="A26" s="41" t="s">
        <v>13</v>
      </c>
      <c r="B26" s="42" t="s">
        <v>14</v>
      </c>
      <c r="C26" s="42">
        <v>1</v>
      </c>
      <c r="D26" s="42">
        <v>2</v>
      </c>
      <c r="E26" s="42">
        <v>3</v>
      </c>
      <c r="F26" s="42">
        <v>4</v>
      </c>
      <c r="G26" s="42">
        <v>5</v>
      </c>
      <c r="H26" s="42">
        <v>6</v>
      </c>
      <c r="I26" s="42">
        <v>7</v>
      </c>
      <c r="J26" s="42">
        <v>8</v>
      </c>
      <c r="K26" s="42">
        <v>9</v>
      </c>
      <c r="L26" s="42">
        <v>10</v>
      </c>
      <c r="M26" s="42">
        <v>11</v>
      </c>
      <c r="N26" s="42">
        <v>12</v>
      </c>
      <c r="O26" s="42">
        <v>13</v>
      </c>
      <c r="P26" s="42">
        <v>14</v>
      </c>
      <c r="Q26" s="42">
        <v>15</v>
      </c>
      <c r="R26" s="42">
        <v>16</v>
      </c>
      <c r="S26" s="42">
        <v>17</v>
      </c>
      <c r="T26" s="42">
        <v>18</v>
      </c>
      <c r="U26" s="42">
        <v>19</v>
      </c>
      <c r="V26" s="42">
        <v>20</v>
      </c>
      <c r="W26" s="42">
        <v>21</v>
      </c>
      <c r="X26" s="42">
        <v>22</v>
      </c>
      <c r="Y26" s="42">
        <v>23</v>
      </c>
      <c r="Z26" s="42">
        <v>24</v>
      </c>
      <c r="AA26" s="42">
        <v>25</v>
      </c>
      <c r="AB26" s="42">
        <v>26</v>
      </c>
      <c r="AC26" s="42">
        <v>27</v>
      </c>
      <c r="AD26" s="42">
        <v>28</v>
      </c>
      <c r="AE26" s="42">
        <v>29</v>
      </c>
      <c r="AF26" s="42">
        <v>30</v>
      </c>
      <c r="AG26" s="42" t="s">
        <v>15</v>
      </c>
    </row>
    <row r="27" spans="1:33" ht="14.4" thickTop="1" x14ac:dyDescent="0.3">
      <c r="A27" s="43" t="s">
        <v>16</v>
      </c>
      <c r="B27" s="44" t="s">
        <v>17</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61"/>
    </row>
    <row r="28" spans="1:33" x14ac:dyDescent="0.3">
      <c r="A28" s="45" t="s">
        <v>18</v>
      </c>
      <c r="B28" s="46"/>
      <c r="C28" s="46" t="s">
        <v>17</v>
      </c>
      <c r="D28" s="46" t="s">
        <v>17</v>
      </c>
      <c r="E28" s="46" t="s">
        <v>17</v>
      </c>
      <c r="F28" s="46" t="s">
        <v>17</v>
      </c>
      <c r="G28" s="46" t="s">
        <v>17</v>
      </c>
      <c r="H28" s="46"/>
      <c r="I28" s="46"/>
      <c r="J28" s="46"/>
      <c r="K28" s="46"/>
      <c r="L28" s="46" t="s">
        <v>17</v>
      </c>
      <c r="M28" s="46"/>
      <c r="N28" s="46"/>
      <c r="O28" s="46"/>
      <c r="P28" s="46"/>
      <c r="Q28" s="46" t="s">
        <v>17</v>
      </c>
      <c r="R28" s="46"/>
      <c r="S28" s="46"/>
      <c r="T28" s="46"/>
      <c r="U28" s="46"/>
      <c r="V28" s="46" t="s">
        <v>17</v>
      </c>
      <c r="W28" s="46"/>
      <c r="X28" s="46"/>
      <c r="Y28" s="46"/>
      <c r="Z28" s="46"/>
      <c r="AA28" s="46" t="s">
        <v>17</v>
      </c>
      <c r="AB28" s="46"/>
      <c r="AC28" s="46"/>
      <c r="AD28" s="46"/>
      <c r="AE28" s="46"/>
      <c r="AF28" s="46" t="s">
        <v>17</v>
      </c>
      <c r="AG28" s="62"/>
    </row>
    <row r="29" spans="1:33" x14ac:dyDescent="0.3">
      <c r="A29" s="45" t="s">
        <v>19</v>
      </c>
      <c r="B29" s="46"/>
      <c r="C29" s="46"/>
      <c r="D29" s="46" t="s">
        <v>17</v>
      </c>
      <c r="E29" s="46"/>
      <c r="F29" s="46"/>
      <c r="G29" s="46" t="s">
        <v>17</v>
      </c>
      <c r="H29" s="46"/>
      <c r="I29" s="46"/>
      <c r="J29" s="46"/>
      <c r="K29" s="46"/>
      <c r="L29" s="46" t="s">
        <v>17</v>
      </c>
      <c r="M29" s="46"/>
      <c r="N29" s="46"/>
      <c r="O29" s="46"/>
      <c r="P29" s="46"/>
      <c r="Q29" s="46" t="s">
        <v>17</v>
      </c>
      <c r="R29" s="46"/>
      <c r="S29" s="46"/>
      <c r="T29" s="46"/>
      <c r="U29" s="46"/>
      <c r="V29" s="46" t="s">
        <v>17</v>
      </c>
      <c r="W29" s="46"/>
      <c r="X29" s="46"/>
      <c r="Y29" s="46"/>
      <c r="Z29" s="46"/>
      <c r="AA29" s="46" t="s">
        <v>17</v>
      </c>
      <c r="AB29" s="46"/>
      <c r="AC29" s="46"/>
      <c r="AD29" s="46"/>
      <c r="AE29" s="46"/>
      <c r="AF29" s="46" t="s">
        <v>17</v>
      </c>
      <c r="AG29" s="62"/>
    </row>
    <row r="30" spans="1:33" x14ac:dyDescent="0.3">
      <c r="A30" s="45" t="s">
        <v>20</v>
      </c>
      <c r="B30" s="46">
        <v>1.4</v>
      </c>
      <c r="C30" s="46">
        <v>1.4</v>
      </c>
      <c r="D30" s="46">
        <v>2.8</v>
      </c>
      <c r="E30" s="46">
        <v>1.4</v>
      </c>
      <c r="F30" s="46">
        <v>1.4</v>
      </c>
      <c r="G30" s="46">
        <v>2.8</v>
      </c>
      <c r="H30" s="46"/>
      <c r="I30" s="46"/>
      <c r="J30" s="46"/>
      <c r="K30" s="46"/>
      <c r="L30" s="46">
        <v>2.8</v>
      </c>
      <c r="M30" s="46"/>
      <c r="N30" s="46"/>
      <c r="O30" s="46"/>
      <c r="P30" s="46"/>
      <c r="Q30" s="46">
        <v>4.2</v>
      </c>
      <c r="R30" s="46"/>
      <c r="S30" s="46"/>
      <c r="T30" s="46"/>
      <c r="U30" s="46"/>
      <c r="V30" s="46">
        <v>2.8</v>
      </c>
      <c r="W30" s="46"/>
      <c r="X30" s="46"/>
      <c r="Y30" s="46"/>
      <c r="Z30" s="46"/>
      <c r="AA30" s="46">
        <v>4.2</v>
      </c>
      <c r="AB30" s="46"/>
      <c r="AC30" s="46"/>
      <c r="AD30" s="46"/>
      <c r="AE30" s="46"/>
      <c r="AF30" s="46">
        <v>2.8</v>
      </c>
      <c r="AG30" s="62">
        <f>SUM(B30:AF30)</f>
        <v>28</v>
      </c>
    </row>
    <row r="31" spans="1:33" ht="14.4" thickBot="1" x14ac:dyDescent="0.35">
      <c r="A31" s="45" t="s">
        <v>21</v>
      </c>
      <c r="B31" s="47">
        <f>SUM(Assumptions!B3*B30)</f>
        <v>660.76499999999999</v>
      </c>
      <c r="C31" s="47">
        <f>SUM(Assumptions!B3*C30)</f>
        <v>660.76499999999999</v>
      </c>
      <c r="D31" s="47">
        <f>SUM(Assumptions!B3*D30)</f>
        <v>1321.53</v>
      </c>
      <c r="E31" s="47">
        <f>SUM(Assumptions!B3*E30)</f>
        <v>660.76499999999999</v>
      </c>
      <c r="F31" s="47">
        <f>SUM(Assumptions!B3*F30)</f>
        <v>660.76499999999999</v>
      </c>
      <c r="G31" s="47">
        <f>SUM(Assumptions!B3*G30)</f>
        <v>1321.53</v>
      </c>
      <c r="H31" s="47">
        <f>SUM(Assumptions!B3*H30)</f>
        <v>0</v>
      </c>
      <c r="I31" s="47">
        <f>SUM(Assumptions!B3*I30)</f>
        <v>0</v>
      </c>
      <c r="J31" s="47">
        <f>SUM(Assumptions!B3*J30)</f>
        <v>0</v>
      </c>
      <c r="K31" s="47">
        <f>SUM(Assumptions!B3*K30)</f>
        <v>0</v>
      </c>
      <c r="L31" s="47">
        <f>SUM(Assumptions!B3*L30)</f>
        <v>1321.53</v>
      </c>
      <c r="M31" s="47">
        <f>SUM(Assumptions!B3*M30)</f>
        <v>0</v>
      </c>
      <c r="N31" s="47">
        <f>SUM(Assumptions!B3*N30)</f>
        <v>0</v>
      </c>
      <c r="O31" s="47">
        <f>SUM(Assumptions!B3*O30)</f>
        <v>0</v>
      </c>
      <c r="P31" s="47">
        <f>SUM(Assumptions!B3*P30)</f>
        <v>0</v>
      </c>
      <c r="Q31" s="47">
        <f>SUM(Assumptions!B3*Q30)</f>
        <v>1982.2950000000001</v>
      </c>
      <c r="R31" s="47">
        <f>SUM(Assumptions!B3*R30)</f>
        <v>0</v>
      </c>
      <c r="S31" s="47">
        <f>SUM(Assumptions!B3*S30)</f>
        <v>0</v>
      </c>
      <c r="T31" s="47">
        <f>SUM(Assumptions!B3*T30)</f>
        <v>0</v>
      </c>
      <c r="U31" s="47">
        <f>SUM(Assumptions!B3*U30)</f>
        <v>0</v>
      </c>
      <c r="V31" s="47">
        <f>SUM(Assumptions!B3*V30)</f>
        <v>1321.53</v>
      </c>
      <c r="W31" s="47">
        <f>SUM(Assumptions!B3*W30)</f>
        <v>0</v>
      </c>
      <c r="X31" s="47">
        <f>SUM(Assumptions!B3*X30)</f>
        <v>0</v>
      </c>
      <c r="Y31" s="47">
        <f>SUM(Assumptions!B3*Y30)</f>
        <v>0</v>
      </c>
      <c r="Z31" s="47">
        <f>SUM(Assumptions!B3*Z30)</f>
        <v>0</v>
      </c>
      <c r="AA31" s="47">
        <f>SUM(Assumptions!B3*AA30)</f>
        <v>1982.2950000000001</v>
      </c>
      <c r="AB31" s="47">
        <f>SUM(Assumptions!B3*AB30)</f>
        <v>0</v>
      </c>
      <c r="AC31" s="47">
        <f>SUM(Assumptions!B3*AC30)</f>
        <v>0</v>
      </c>
      <c r="AD31" s="47">
        <f>SUM(Assumptions!B3*AD30)</f>
        <v>0</v>
      </c>
      <c r="AE31" s="47">
        <f>SUM(Assumptions!B3*AE30)</f>
        <v>0</v>
      </c>
      <c r="AF31" s="47">
        <f>SUM(Assumptions!B3*AF30)</f>
        <v>1321.53</v>
      </c>
      <c r="AG31" s="63">
        <f t="shared" ref="AG31" si="6">SUM(B31:AF31)</f>
        <v>13215.300000000001</v>
      </c>
    </row>
    <row r="32" spans="1:33" ht="14.4" thickBot="1" x14ac:dyDescent="0.35">
      <c r="A32" s="15" t="s">
        <v>22</v>
      </c>
      <c r="B32" s="48">
        <f t="shared" ref="B32:AF32" si="7">SUM(B31:B31)</f>
        <v>660.76499999999999</v>
      </c>
      <c r="C32" s="48">
        <f t="shared" si="7"/>
        <v>660.76499999999999</v>
      </c>
      <c r="D32" s="48">
        <f t="shared" si="7"/>
        <v>1321.53</v>
      </c>
      <c r="E32" s="48">
        <f t="shared" si="7"/>
        <v>660.76499999999999</v>
      </c>
      <c r="F32" s="48">
        <f t="shared" si="7"/>
        <v>660.76499999999999</v>
      </c>
      <c r="G32" s="48">
        <f t="shared" si="7"/>
        <v>1321.53</v>
      </c>
      <c r="H32" s="48">
        <f t="shared" si="7"/>
        <v>0</v>
      </c>
      <c r="I32" s="48">
        <f t="shared" si="7"/>
        <v>0</v>
      </c>
      <c r="J32" s="48">
        <f t="shared" si="7"/>
        <v>0</v>
      </c>
      <c r="K32" s="48">
        <f t="shared" si="7"/>
        <v>0</v>
      </c>
      <c r="L32" s="48">
        <f t="shared" si="7"/>
        <v>1321.53</v>
      </c>
      <c r="M32" s="48">
        <f t="shared" si="7"/>
        <v>0</v>
      </c>
      <c r="N32" s="48">
        <f t="shared" si="7"/>
        <v>0</v>
      </c>
      <c r="O32" s="48">
        <f t="shared" si="7"/>
        <v>0</v>
      </c>
      <c r="P32" s="48">
        <f t="shared" si="7"/>
        <v>0</v>
      </c>
      <c r="Q32" s="48">
        <f t="shared" si="7"/>
        <v>1982.2950000000001</v>
      </c>
      <c r="R32" s="48">
        <f t="shared" si="7"/>
        <v>0</v>
      </c>
      <c r="S32" s="48">
        <f t="shared" si="7"/>
        <v>0</v>
      </c>
      <c r="T32" s="48">
        <f t="shared" si="7"/>
        <v>0</v>
      </c>
      <c r="U32" s="48">
        <f t="shared" si="7"/>
        <v>0</v>
      </c>
      <c r="V32" s="48">
        <f t="shared" si="7"/>
        <v>1321.53</v>
      </c>
      <c r="W32" s="48">
        <f t="shared" si="7"/>
        <v>0</v>
      </c>
      <c r="X32" s="48">
        <f t="shared" si="7"/>
        <v>0</v>
      </c>
      <c r="Y32" s="48">
        <f t="shared" si="7"/>
        <v>0</v>
      </c>
      <c r="Z32" s="48">
        <f t="shared" si="7"/>
        <v>0</v>
      </c>
      <c r="AA32" s="48">
        <f t="shared" si="7"/>
        <v>1982.2950000000001</v>
      </c>
      <c r="AB32" s="48">
        <f t="shared" si="7"/>
        <v>0</v>
      </c>
      <c r="AC32" s="48">
        <f t="shared" si="7"/>
        <v>0</v>
      </c>
      <c r="AD32" s="48">
        <f t="shared" si="7"/>
        <v>0</v>
      </c>
      <c r="AE32" s="48">
        <f t="shared" si="7"/>
        <v>0</v>
      </c>
      <c r="AF32" s="48">
        <f t="shared" si="7"/>
        <v>1321.53</v>
      </c>
      <c r="AG32" s="49">
        <f>SUM(B32:AF32)</f>
        <v>13215.300000000001</v>
      </c>
    </row>
    <row r="33" spans="1:33" ht="14.4" thickBot="1" x14ac:dyDescent="0.35">
      <c r="A33" s="15" t="s">
        <v>10</v>
      </c>
      <c r="B33" s="50">
        <v>1</v>
      </c>
      <c r="C33" s="50">
        <f>B33+(B33*Assumptions!B4)</f>
        <v>1.0349999999999999</v>
      </c>
      <c r="D33" s="50">
        <f>C33+(C33*Assumptions!B4)</f>
        <v>1.0712249999999999</v>
      </c>
      <c r="E33" s="50">
        <f>D33+(D33*Assumptions!B4)</f>
        <v>1.108717875</v>
      </c>
      <c r="F33" s="50">
        <f>E33+(E33*Assumptions!B4)</f>
        <v>1.1475230006249999</v>
      </c>
      <c r="G33" s="50">
        <f>F33+(F33*Assumptions!B4)</f>
        <v>1.1876863056468749</v>
      </c>
      <c r="H33" s="50">
        <f>G33+(G33*Assumptions!B4)</f>
        <v>1.2292553263445156</v>
      </c>
      <c r="I33" s="50">
        <f>H33+(H33*Assumptions!B4)</f>
        <v>1.2722792627665738</v>
      </c>
      <c r="J33" s="50">
        <f>I33+(I33*Assumptions!B4)</f>
        <v>1.3168090369634038</v>
      </c>
      <c r="K33" s="50">
        <f>J33+(J33*Assumptions!B4)</f>
        <v>1.3628973532571229</v>
      </c>
      <c r="L33" s="50">
        <f>K33+(K33*Assumptions!B4)</f>
        <v>1.4105987606211223</v>
      </c>
      <c r="M33" s="50">
        <f>L33+(L33*Assumptions!B4)</f>
        <v>1.4599697172428616</v>
      </c>
      <c r="N33" s="50">
        <f>M33+(M33*Assumptions!B4)</f>
        <v>1.5110686573463619</v>
      </c>
      <c r="O33" s="50">
        <f>N33+(N33*Assumptions!B4)</f>
        <v>1.5639560603534846</v>
      </c>
      <c r="P33" s="50">
        <f>O33+(O33*Assumptions!B4)</f>
        <v>1.6186945224658564</v>
      </c>
      <c r="Q33" s="50">
        <f>P33+(P33*Assumptions!B4)</f>
        <v>1.6753488307521613</v>
      </c>
      <c r="R33" s="50">
        <f>Q33+(Q33*Assumptions!B4)</f>
        <v>1.733986039828487</v>
      </c>
      <c r="S33" s="50">
        <f>R33+(R33*Assumptions!B4)</f>
        <v>1.7946755512224841</v>
      </c>
      <c r="T33" s="50">
        <f>S33+(S33*Assumptions!B4)</f>
        <v>1.857489195515271</v>
      </c>
      <c r="U33" s="50">
        <f>T33+(T33*Assumptions!B4)</f>
        <v>1.9225013173583054</v>
      </c>
      <c r="V33" s="50">
        <f>U33+(U33*Assumptions!B4)</f>
        <v>1.989788863465846</v>
      </c>
      <c r="W33" s="50">
        <f>V33+(V33*Assumptions!B4)</f>
        <v>2.0594314736871508</v>
      </c>
      <c r="X33" s="50">
        <f>W33+(W33*Assumptions!B4)</f>
        <v>2.1315115752662011</v>
      </c>
      <c r="Y33" s="50">
        <f>X33+(X33*Assumptions!B4)</f>
        <v>2.2061144804005179</v>
      </c>
      <c r="Z33" s="50">
        <f>Y33+(Y33*Assumptions!B4)</f>
        <v>2.2833284872145363</v>
      </c>
      <c r="AA33" s="50">
        <f>Z33+(Z33*Assumptions!B4)</f>
        <v>2.3632449842670451</v>
      </c>
      <c r="AB33" s="50">
        <f>AA33+(AA33*Assumptions!B4)</f>
        <v>2.4459585587163919</v>
      </c>
      <c r="AC33" s="50">
        <f>AB33+(AB33*Assumptions!B4)</f>
        <v>2.5315671082714655</v>
      </c>
      <c r="AD33" s="50">
        <f>AC33+(AC33*Assumptions!B4)</f>
        <v>2.6201719570609669</v>
      </c>
      <c r="AE33" s="50">
        <f>AD33+(AD33*Assumptions!B4)</f>
        <v>2.7118779755581008</v>
      </c>
      <c r="AF33" s="50">
        <f>AE33+(AE33*Assumptions!B4)</f>
        <v>2.8067937047026343</v>
      </c>
      <c r="AG33" s="51"/>
    </row>
    <row r="34" spans="1:33" ht="14.4" thickBot="1" x14ac:dyDescent="0.35">
      <c r="A34" s="16" t="s">
        <v>23</v>
      </c>
      <c r="B34" s="52">
        <f>SUM(B32*B33)</f>
        <v>660.76499999999999</v>
      </c>
      <c r="C34" s="52">
        <f t="shared" ref="C34:AF34" si="8">SUM(C32*C33)</f>
        <v>683.89177499999994</v>
      </c>
      <c r="D34" s="52">
        <f t="shared" si="8"/>
        <v>1415.6559742499999</v>
      </c>
      <c r="E34" s="52">
        <f t="shared" si="8"/>
        <v>732.60196667437492</v>
      </c>
      <c r="F34" s="52">
        <f t="shared" si="8"/>
        <v>758.24303550797799</v>
      </c>
      <c r="G34" s="52">
        <f t="shared" si="8"/>
        <v>1569.5630835015147</v>
      </c>
      <c r="H34" s="52">
        <f t="shared" si="8"/>
        <v>0</v>
      </c>
      <c r="I34" s="52">
        <f t="shared" si="8"/>
        <v>0</v>
      </c>
      <c r="J34" s="52">
        <f t="shared" si="8"/>
        <v>0</v>
      </c>
      <c r="K34" s="52">
        <f t="shared" si="8"/>
        <v>0</v>
      </c>
      <c r="L34" s="52">
        <f t="shared" si="8"/>
        <v>1864.1485801236317</v>
      </c>
      <c r="M34" s="52">
        <f t="shared" si="8"/>
        <v>0</v>
      </c>
      <c r="N34" s="52">
        <f t="shared" si="8"/>
        <v>0</v>
      </c>
      <c r="O34" s="52">
        <f t="shared" si="8"/>
        <v>0</v>
      </c>
      <c r="P34" s="52">
        <f t="shared" si="8"/>
        <v>0</v>
      </c>
      <c r="Q34" s="52">
        <f t="shared" si="8"/>
        <v>3321.0356104558559</v>
      </c>
      <c r="R34" s="52">
        <f t="shared" si="8"/>
        <v>0</v>
      </c>
      <c r="S34" s="52">
        <f t="shared" si="8"/>
        <v>0</v>
      </c>
      <c r="T34" s="52">
        <f t="shared" si="8"/>
        <v>0</v>
      </c>
      <c r="U34" s="52">
        <f t="shared" si="8"/>
        <v>0</v>
      </c>
      <c r="V34" s="52">
        <f t="shared" si="8"/>
        <v>2629.5656767360197</v>
      </c>
      <c r="W34" s="52">
        <f t="shared" si="8"/>
        <v>0</v>
      </c>
      <c r="X34" s="52">
        <f t="shared" si="8"/>
        <v>0</v>
      </c>
      <c r="Y34" s="52">
        <f t="shared" si="8"/>
        <v>0</v>
      </c>
      <c r="Z34" s="52">
        <f t="shared" si="8"/>
        <v>0</v>
      </c>
      <c r="AA34" s="52">
        <f t="shared" si="8"/>
        <v>4684.6487160876422</v>
      </c>
      <c r="AB34" s="52">
        <f t="shared" si="8"/>
        <v>0</v>
      </c>
      <c r="AC34" s="52">
        <f t="shared" si="8"/>
        <v>0</v>
      </c>
      <c r="AD34" s="52">
        <f t="shared" si="8"/>
        <v>0</v>
      </c>
      <c r="AE34" s="52">
        <f t="shared" si="8"/>
        <v>0</v>
      </c>
      <c r="AF34" s="52">
        <f t="shared" si="8"/>
        <v>3709.2620845756724</v>
      </c>
      <c r="AG34" s="53">
        <f>SUM(B34:AF34)</f>
        <v>22029.381502912689</v>
      </c>
    </row>
  </sheetData>
  <sheetProtection algorithmName="SHA-512" hashValue="BeIFW3W1ZEp89rD0cYivHrDmxFkmLabPim+v+QW3YfLhDU12FIpDWJ4CUs96b7FbrOl/g5QhyTx4b8vsBPlVJA==" saltValue="MEgYuEubHtoJuLLPO86enQ==" spinCount="100000" sheet="1" objects="1" scenarios="1" selectLockedCells="1" selectUnlockedCells="1"/>
  <conditionalFormatting sqref="B5:AF7">
    <cfRule type="cellIs" dxfId="2" priority="8" operator="equal">
      <formula>"Yes"</formula>
    </cfRule>
  </conditionalFormatting>
  <conditionalFormatting sqref="B16:AF18">
    <cfRule type="cellIs" dxfId="1" priority="1" operator="equal">
      <formula>"Yes"</formula>
    </cfRule>
  </conditionalFormatting>
  <conditionalFormatting sqref="B27:AF29">
    <cfRule type="cellIs" dxfId="0" priority="6"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DB3A0D-7DA7-4567-BDEA-EA33FC35202B}">
          <x14:formula1>
            <xm:f>Lists!$C$2:$C$3</xm:f>
          </x14:formula1>
          <xm:sqref>B5:AF7 B16:AF18 B27:AF29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237F-84DE-451E-A53A-837038BBA752}">
  <dimension ref="A1:C4"/>
  <sheetViews>
    <sheetView workbookViewId="0">
      <selection activeCell="C5" sqref="C5"/>
    </sheetView>
  </sheetViews>
  <sheetFormatPr defaultRowHeight="14.4" x14ac:dyDescent="0.3"/>
  <cols>
    <col min="1" max="2" width="20.33203125" customWidth="1"/>
  </cols>
  <sheetData>
    <row r="1" spans="1:3" x14ac:dyDescent="0.3">
      <c r="A1" s="5" t="s">
        <v>26</v>
      </c>
      <c r="B1" s="5" t="s">
        <v>27</v>
      </c>
    </row>
    <row r="2" spans="1:3" x14ac:dyDescent="0.3">
      <c r="A2" t="s">
        <v>37</v>
      </c>
      <c r="B2" t="s">
        <v>5</v>
      </c>
      <c r="C2" t="s">
        <v>17</v>
      </c>
    </row>
    <row r="3" spans="1:3" x14ac:dyDescent="0.3">
      <c r="A3" t="s">
        <v>38</v>
      </c>
      <c r="B3" t="s">
        <v>43</v>
      </c>
      <c r="C3" t="s">
        <v>28</v>
      </c>
    </row>
    <row r="4" spans="1:3" x14ac:dyDescent="0.3">
      <c r="A4" t="s">
        <v>39</v>
      </c>
      <c r="B4" t="s">
        <v>31</v>
      </c>
    </row>
  </sheetData>
  <sheetProtection algorithmName="SHA-512" hashValue="wLMx7keBiNhR1TQxMJYJmvdGXxyyVFJYZ6A78UB6zu67jiClTgPNj5QVK/0nTK46ztg4XL4WEqmIUGdi2VeHUQ==" saltValue="27mixNWKXvhpy7h0RoQnb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5e377f-b6e9-4979-9a5c-87a6dc42a143" xsi:nil="true"/>
    <lcf76f155ced4ddcb4097134ff3c332f xmlns="1bd4b656-33b0-4f87-b108-77471d07a862">
      <Terms xmlns="http://schemas.microsoft.com/office/infopath/2007/PartnerControls"/>
    </lcf76f155ced4ddcb4097134ff3c332f>
    <Summarisedinnotesdocument xmlns="1bd4b656-33b0-4f87-b108-77471d07a862">false</Summarisedinnotes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B5CE519FE3CA4F8ADC80C0F2806E36" ma:contentTypeVersion="18" ma:contentTypeDescription="Create a new document." ma:contentTypeScope="" ma:versionID="7a9963478ec0ab8e46b6436e5a440aee">
  <xsd:schema xmlns:xsd="http://www.w3.org/2001/XMLSchema" xmlns:xs="http://www.w3.org/2001/XMLSchema" xmlns:p="http://schemas.microsoft.com/office/2006/metadata/properties" xmlns:ns2="1bd4b656-33b0-4f87-b108-77471d07a862" xmlns:ns3="745e377f-b6e9-4979-9a5c-87a6dc42a143" targetNamespace="http://schemas.microsoft.com/office/2006/metadata/properties" ma:root="true" ma:fieldsID="bf01c3336fa6d89c18d9c3b1540188db" ns2:_="" ns3:_="">
    <xsd:import namespace="1bd4b656-33b0-4f87-b108-77471d07a862"/>
    <xsd:import namespace="745e377f-b6e9-4979-9a5c-87a6dc42a14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Summarisedinnotesdocumen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4b656-33b0-4f87-b108-77471d07a86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fe463ed-b70e-4b8a-81be-bcdfa2e26c7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Summarisedinnotesdocument" ma:index="24" nillable="true" ma:displayName="Summarised in notes document" ma:default="0" ma:format="Dropdown" ma:internalName="Summarisedinnotesdocument">
      <xsd:simpleType>
        <xsd:restriction base="dms:Boolea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5e377f-b6e9-4979-9a5c-87a6dc42a1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da4b326-0a14-4435-8151-7c928aab1921}" ma:internalName="TaxCatchAll" ma:showField="CatchAllData" ma:web="745e377f-b6e9-4979-9a5c-87a6dc42a14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BA23B-32C5-46E1-AB38-9762CF0CF7E6}">
  <ds:schemaRefs>
    <ds:schemaRef ds:uri="http://purl.org/dc/elements/1.1/"/>
    <ds:schemaRef ds:uri="http://schemas.openxmlformats.org/package/2006/metadata/core-properties"/>
    <ds:schemaRef ds:uri="1bd4b656-33b0-4f87-b108-77471d07a862"/>
    <ds:schemaRef ds:uri="http://purl.org/dc/terms/"/>
    <ds:schemaRef ds:uri="http://schemas.microsoft.com/office/2006/documentManagement/types"/>
    <ds:schemaRef ds:uri="http://purl.org/dc/dcmitype/"/>
    <ds:schemaRef ds:uri="http://schemas.microsoft.com/office/infopath/2007/PartnerControls"/>
    <ds:schemaRef ds:uri="745e377f-b6e9-4979-9a5c-87a6dc42a14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FC8D603-412C-4578-A24A-97212F813206}">
  <ds:schemaRefs>
    <ds:schemaRef ds:uri="http://schemas.microsoft.com/sharepoint/v3/contenttype/forms"/>
  </ds:schemaRefs>
</ds:datastoreItem>
</file>

<file path=customXml/itemProps3.xml><?xml version="1.0" encoding="utf-8"?>
<ds:datastoreItem xmlns:ds="http://schemas.openxmlformats.org/officeDocument/2006/customXml" ds:itemID="{D9A927CC-F415-4807-A04F-4FD9946EC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4b656-33b0-4f87-b108-77471d07a862"/>
    <ds:schemaRef ds:uri="745e377f-b6e9-4979-9a5c-87a6dc42a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40ab2c6-92e3-4ec9-a5ff-4ce96162f3f6}" enabled="0" method="" siteId="{440ab2c6-92e3-4ec9-a5ff-4ce96162f3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Calculator</vt:lpstr>
      <vt:lpstr>Assumptions</vt:lpstr>
      <vt:lpstr>Small Site Costs</vt:lpstr>
      <vt:lpstr>Medium Site Costs</vt:lpstr>
      <vt:lpstr>Large Site Costs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Lucas</dc:creator>
  <cp:keywords/>
  <dc:description/>
  <cp:lastModifiedBy>Heather Lewis</cp:lastModifiedBy>
  <cp:revision/>
  <dcterms:created xsi:type="dcterms:W3CDTF">2023-10-30T14:00:10Z</dcterms:created>
  <dcterms:modified xsi:type="dcterms:W3CDTF">2025-03-06T15:25:38Z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0x010100E1B5CE519FE3CA4F8ADC80C0F2806E36</vt:lpwstr>
  </property>
  <property fmtid="{D5CDD505-2E9C-101B-9397-08002B2CF9AE}" pid="3" name="MediaServiceImageTags">
    <vt:lpwstr/>
  </property>
</Properties>
</file>